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4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Apprentice-1/Hammitt/Flight Lesson Nav Logs/"/>
    </mc:Choice>
  </mc:AlternateContent>
  <bookViews>
    <workbookView xWindow="0" yWindow="460" windowWidth="29600" windowHeight="16440" tabRatio="500"/>
  </bookViews>
  <sheets>
    <sheet name="Flight plan" sheetId="16" r:id="rId1"/>
    <sheet name="Wt Bal V Speed" sheetId="18" r:id="rId2"/>
  </sheets>
  <definedNames>
    <definedName name="_xlnm.Print_Area" localSheetId="0">'Flight plan'!$A$1:$W$38</definedName>
    <definedName name="_xlnm.Print_Area" localSheetId="1">'Wt Bal V Speed'!$A$2:$M$37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6" l="1"/>
  <c r="O27" i="16"/>
  <c r="O6" i="16"/>
  <c r="O8" i="16"/>
  <c r="F38" i="16"/>
  <c r="F37" i="16"/>
  <c r="F36" i="16"/>
  <c r="F35" i="16"/>
  <c r="P7" i="16"/>
  <c r="Q7" i="16"/>
  <c r="S7" i="16"/>
  <c r="P9" i="16"/>
  <c r="Q9" i="16"/>
  <c r="S9" i="16"/>
  <c r="P11" i="16"/>
  <c r="Q11" i="16"/>
  <c r="S11" i="16"/>
  <c r="P13" i="16"/>
  <c r="Q13" i="16"/>
  <c r="S13" i="16"/>
  <c r="P15" i="16"/>
  <c r="Q15" i="16"/>
  <c r="S15" i="16"/>
  <c r="P17" i="16"/>
  <c r="Q17" i="16"/>
  <c r="S17" i="16"/>
  <c r="P19" i="16"/>
  <c r="Q19" i="16"/>
  <c r="S19" i="16"/>
  <c r="P21" i="16"/>
  <c r="Q21" i="16"/>
  <c r="S21" i="16"/>
  <c r="P23" i="16"/>
  <c r="Q23" i="16"/>
  <c r="S23" i="16"/>
  <c r="P25" i="16"/>
  <c r="S25" i="16"/>
  <c r="S27" i="16"/>
  <c r="Q5" i="16"/>
  <c r="Q25" i="16"/>
  <c r="Q27" i="16"/>
  <c r="R27" i="16"/>
  <c r="R25" i="16"/>
  <c r="R23" i="16"/>
  <c r="R21" i="16"/>
  <c r="R19" i="16"/>
  <c r="R17" i="16"/>
  <c r="R15" i="16"/>
  <c r="R13" i="16"/>
  <c r="R11" i="16"/>
  <c r="R9" i="16"/>
  <c r="R5" i="16"/>
  <c r="R7" i="16"/>
  <c r="L7" i="16"/>
  <c r="V12" i="16"/>
  <c r="S6" i="16"/>
  <c r="S8" i="16"/>
  <c r="S10" i="16"/>
  <c r="S12" i="16"/>
  <c r="S14" i="16"/>
  <c r="S16" i="16"/>
  <c r="S18" i="16"/>
  <c r="S20" i="16"/>
  <c r="S22" i="16"/>
  <c r="S24" i="16"/>
  <c r="S26" i="16"/>
  <c r="V14" i="16"/>
  <c r="O10" i="16"/>
  <c r="O12" i="16"/>
  <c r="O14" i="16"/>
  <c r="O16" i="16"/>
  <c r="L15" i="16"/>
  <c r="K16" i="16"/>
  <c r="M15" i="16"/>
  <c r="N15" i="16"/>
  <c r="K15" i="16"/>
  <c r="G15" i="16"/>
  <c r="L13" i="16"/>
  <c r="K14" i="16"/>
  <c r="M13" i="16"/>
  <c r="N13" i="16"/>
  <c r="K13" i="16"/>
  <c r="G13" i="16"/>
  <c r="L11" i="16"/>
  <c r="K12" i="16"/>
  <c r="M11" i="16"/>
  <c r="N11" i="16"/>
  <c r="K11" i="16"/>
  <c r="G11" i="16"/>
  <c r="K5" i="16"/>
  <c r="K7" i="16"/>
  <c r="L5" i="16"/>
  <c r="K6" i="16"/>
  <c r="K8" i="16"/>
  <c r="O26" i="16"/>
  <c r="L25" i="16"/>
  <c r="K26" i="16"/>
  <c r="M25" i="16"/>
  <c r="N25" i="16"/>
  <c r="K25" i="16"/>
  <c r="G25" i="16"/>
  <c r="O18" i="16"/>
  <c r="O20" i="16"/>
  <c r="O22" i="16"/>
  <c r="O24" i="16"/>
  <c r="L23" i="16"/>
  <c r="K24" i="16"/>
  <c r="M23" i="16"/>
  <c r="N23" i="16"/>
  <c r="K23" i="16"/>
  <c r="G23" i="16"/>
  <c r="L21" i="16"/>
  <c r="K22" i="16"/>
  <c r="M21" i="16"/>
  <c r="N21" i="16"/>
  <c r="K21" i="16"/>
  <c r="G21" i="16"/>
  <c r="L19" i="16"/>
  <c r="K20" i="16"/>
  <c r="M19" i="16"/>
  <c r="N19" i="16"/>
  <c r="K19" i="16"/>
  <c r="L17" i="16"/>
  <c r="K18" i="16"/>
  <c r="M17" i="16"/>
  <c r="N17" i="16"/>
  <c r="K17" i="16"/>
  <c r="G17" i="16"/>
  <c r="L9" i="16"/>
  <c r="K10" i="16"/>
  <c r="M9" i="16"/>
  <c r="N9" i="16"/>
  <c r="K9" i="16"/>
  <c r="G9" i="16"/>
  <c r="M7" i="16"/>
  <c r="N7" i="16"/>
  <c r="G7" i="16"/>
  <c r="M5" i="16"/>
  <c r="N5" i="16"/>
  <c r="G5" i="16"/>
  <c r="V15" i="16"/>
  <c r="V16" i="16"/>
</calcChain>
</file>

<file path=xl/sharedStrings.xml><?xml version="1.0" encoding="utf-8"?>
<sst xmlns="http://schemas.openxmlformats.org/spreadsheetml/2006/main" count="210" uniqueCount="167">
  <si>
    <t>/R - RNP</t>
  </si>
  <si>
    <t>5. Determine ETA</t>
  </si>
  <si>
    <t>/B - DME, Mode A Transponder</t>
  </si>
  <si>
    <t>/C - LORAN, VOR/DME, or INS w/ Mode A Transponder</t>
  </si>
  <si>
    <t>/W - RVSM</t>
  </si>
  <si>
    <t>6. Determine fuel burn/remaining</t>
  </si>
  <si>
    <t>/A - DME, Mode C Transponder</t>
  </si>
  <si>
    <t>/I - LORAN, VOR/DME, or INS w/ Mode C Transponder</t>
  </si>
  <si>
    <t>/Q - RNP and RVSM</t>
  </si>
  <si>
    <t>7. Amend flight plan with FSS</t>
  </si>
  <si>
    <t>Weather Briefing</t>
  </si>
  <si>
    <t>V-Speeds</t>
  </si>
  <si>
    <t>Vr:</t>
  </si>
  <si>
    <t>_________</t>
  </si>
  <si>
    <t>Va:</t>
  </si>
  <si>
    <t>Best Glide:</t>
  </si>
  <si>
    <t>Vno:</t>
  </si>
  <si>
    <t>Vne:</t>
  </si>
  <si>
    <t>Vx:</t>
  </si>
  <si>
    <t>Vy:</t>
  </si>
  <si>
    <t>Vso:</t>
  </si>
  <si>
    <t>Vs:</t>
  </si>
  <si>
    <t>Temp. &amp; Dewpoint</t>
    <phoneticPr fontId="6" type="noConversion"/>
  </si>
  <si>
    <t>MC</t>
    <phoneticPr fontId="6" type="noConversion"/>
  </si>
  <si>
    <t>Departure</t>
  </si>
  <si>
    <t>Destination</t>
  </si>
  <si>
    <t>ATIS Code</t>
  </si>
  <si>
    <t>Ceiling &amp; Visibility</t>
  </si>
  <si>
    <t>Wind</t>
  </si>
  <si>
    <t>Altimeter</t>
  </si>
  <si>
    <t>Approach</t>
  </si>
  <si>
    <t>Runway</t>
  </si>
  <si>
    <t>ATIS</t>
  </si>
  <si>
    <t>CTAF</t>
  </si>
  <si>
    <t>FSS</t>
  </si>
  <si>
    <t>UNICOM</t>
  </si>
  <si>
    <t>ATE</t>
    <phoneticPr fontId="6" type="noConversion"/>
  </si>
  <si>
    <t>Course (Route)</t>
    <phoneticPr fontId="6" type="noConversion"/>
  </si>
  <si>
    <t>Wind</t>
    <phoneticPr fontId="6" type="noConversion"/>
  </si>
  <si>
    <t>Dir</t>
    <phoneticPr fontId="6" type="noConversion"/>
  </si>
  <si>
    <t>Vel.</t>
    <phoneticPr fontId="6" type="noConversion"/>
  </si>
  <si>
    <t>Temp</t>
    <phoneticPr fontId="6" type="noConversion"/>
  </si>
  <si>
    <t>CAS</t>
    <phoneticPr fontId="6" type="noConversion"/>
  </si>
  <si>
    <t>TAS</t>
    <phoneticPr fontId="6" type="noConversion"/>
  </si>
  <si>
    <t>TC</t>
    <phoneticPr fontId="6" type="noConversion"/>
  </si>
  <si>
    <t>-L + R WCA</t>
    <phoneticPr fontId="6" type="noConversion"/>
  </si>
  <si>
    <t>CH</t>
    <phoneticPr fontId="6" type="noConversion"/>
  </si>
  <si>
    <t>GS</t>
    <phoneticPr fontId="6" type="noConversion"/>
  </si>
  <si>
    <t>Est.</t>
    <phoneticPr fontId="6" type="noConversion"/>
  </si>
  <si>
    <t>ETE</t>
    <phoneticPr fontId="6" type="noConversion"/>
  </si>
  <si>
    <t>TH</t>
    <phoneticPr fontId="6" type="noConversion"/>
  </si>
  <si>
    <t>MH</t>
    <phoneticPr fontId="6" type="noConversion"/>
  </si>
  <si>
    <t>+/- DEV</t>
    <phoneticPr fontId="6" type="noConversion"/>
  </si>
  <si>
    <t>-E +W VAR</t>
    <phoneticPr fontId="6" type="noConversion"/>
  </si>
  <si>
    <t>Check Points (Fixes)</t>
  </si>
  <si>
    <t>Alt</t>
  </si>
  <si>
    <t>Liftoff</t>
  </si>
  <si>
    <t>Leg</t>
  </si>
  <si>
    <t>Rem.</t>
  </si>
  <si>
    <t>Actual</t>
  </si>
  <si>
    <t>Airport Info</t>
  </si>
  <si>
    <t>Pattern Alt</t>
  </si>
  <si>
    <t>ATIS / Weather</t>
  </si>
  <si>
    <t>Times</t>
  </si>
  <si>
    <t>Preflight done</t>
  </si>
  <si>
    <t>Block out</t>
  </si>
  <si>
    <t>Open flight plan</t>
  </si>
  <si>
    <t>Block in</t>
  </si>
  <si>
    <t>Close flight plan</t>
  </si>
  <si>
    <t>At aircraft</t>
  </si>
  <si>
    <t>Fuel</t>
  </si>
  <si>
    <t>Time</t>
  </si>
  <si>
    <t>at ramp</t>
  </si>
  <si>
    <t>used in flight</t>
  </si>
  <si>
    <t>remaining at dest</t>
  </si>
  <si>
    <t>time remaining</t>
  </si>
  <si>
    <t>used in taxi</t>
  </si>
  <si>
    <t>Dist</t>
  </si>
  <si>
    <t>Freq</t>
  </si>
  <si>
    <t>Radial</t>
  </si>
  <si>
    <t>available for flight</t>
  </si>
  <si>
    <t>Approach</t>
    <phoneticPr fontId="6" type="noConversion"/>
  </si>
  <si>
    <t>Tower</t>
    <phoneticPr fontId="6" type="noConversion"/>
  </si>
  <si>
    <t>Ground</t>
    <phoneticPr fontId="6" type="noConversion"/>
  </si>
  <si>
    <t>Landing / Takeoff Performance</t>
  </si>
  <si>
    <t>Notes</t>
  </si>
  <si>
    <t>Runway Length</t>
  </si>
  <si>
    <t>Headwind Component</t>
  </si>
  <si>
    <t>Crowsswind Component</t>
  </si>
  <si>
    <t xml:space="preserve">Standard </t>
  </si>
  <si>
    <t>Adjust.</t>
  </si>
  <si>
    <t>Final</t>
  </si>
  <si>
    <t>Takeoff Distance</t>
  </si>
  <si>
    <t>Takeoff Distance (50ft. Obstacle)</t>
  </si>
  <si>
    <t>Landing Distance</t>
  </si>
  <si>
    <t>Landing Distance (50ft. Obstacle)</t>
  </si>
  <si>
    <t>Flight Plan</t>
  </si>
  <si>
    <t>Weight and Balance</t>
  </si>
  <si>
    <t>1. Type</t>
  </si>
  <si>
    <t>2. Aircraft Identification</t>
  </si>
  <si>
    <t>3. Aircraft Type/Equip</t>
  </si>
  <si>
    <t>4. True Airspeed</t>
  </si>
  <si>
    <t>5. Departure Point</t>
  </si>
  <si>
    <t>6. Departure Time</t>
  </si>
  <si>
    <t>7. Cruising Altitude</t>
  </si>
  <si>
    <t>Weight</t>
  </si>
  <si>
    <t>Arm</t>
  </si>
  <si>
    <t>Moment</t>
  </si>
  <si>
    <t>VFR</t>
  </si>
  <si>
    <t>Proposed (z)</t>
  </si>
  <si>
    <t>Actual (z)</t>
  </si>
  <si>
    <t>Empty Weight</t>
  </si>
  <si>
    <t>IFR</t>
  </si>
  <si>
    <t>Fuel (6 lb/gal) ___ gal</t>
  </si>
  <si>
    <t>DVFR</t>
  </si>
  <si>
    <r>
      <t xml:space="preserve">Oil </t>
    </r>
    <r>
      <rPr>
        <sz val="8"/>
        <color indexed="8"/>
        <rFont val="Calibri"/>
        <family val="2"/>
      </rPr>
      <t>(if not included)</t>
    </r>
  </si>
  <si>
    <t>8. Route of Flight</t>
  </si>
  <si>
    <t>Front Seats</t>
  </si>
  <si>
    <t>Rear Seat</t>
  </si>
  <si>
    <t>Baggage Area 1</t>
  </si>
  <si>
    <t>9. Destination (Name of airport and city)</t>
  </si>
  <si>
    <t>10. Est Time Enroute</t>
  </si>
  <si>
    <t>11. Remarks</t>
  </si>
  <si>
    <t>Baggage Area 2</t>
  </si>
  <si>
    <t>Totals</t>
  </si>
  <si>
    <t>12. Fuel on Board</t>
  </si>
  <si>
    <t>13. Alternate Airports</t>
  </si>
  <si>
    <t>14. Pilots Name, Address, Telephone number &amp; Aircraft Home Base</t>
  </si>
  <si>
    <t>15. Number Aboard</t>
  </si>
  <si>
    <t>Hours</t>
  </si>
  <si>
    <t>Minutes</t>
  </si>
  <si>
    <t>Category</t>
  </si>
  <si>
    <t>Weight and Balance are within limits:</t>
  </si>
  <si>
    <t>Yes / No</t>
  </si>
  <si>
    <t>Normal / Utility</t>
  </si>
  <si>
    <t>16. Color of Aircraft</t>
  </si>
  <si>
    <t>17. Destination Contact / Telephone (optional)</t>
  </si>
  <si>
    <t>Diversion Checklist</t>
  </si>
  <si>
    <t>Aircraft Equipment Suffixes</t>
  </si>
  <si>
    <t>1. Choose new destination</t>
  </si>
  <si>
    <t>Consumption / usage totals &gt;&gt;</t>
    <phoneticPr fontId="6" type="noConversion"/>
  </si>
  <si>
    <t>/X - No DME, No Transponder</t>
  </si>
  <si>
    <t>/M - TACON, No Transponder</t>
  </si>
  <si>
    <t>/E - RNAV (INS) w/ FMS Capability</t>
  </si>
  <si>
    <t>2. Turn to heading</t>
  </si>
  <si>
    <t>/T - No DME, Mode A Transponder</t>
  </si>
  <si>
    <t>/N - TACAN, Mode A Transponder</t>
  </si>
  <si>
    <t>/F RNAV (VOR/DME or GPS) w/ FMS</t>
  </si>
  <si>
    <t>3. Determine and fly altitude</t>
  </si>
  <si>
    <t>/U - No DME, Mode C Transponder</t>
  </si>
  <si>
    <t>/P - TACAN, Mode C Transponder</t>
  </si>
  <si>
    <t>/G - Rnav (GPS)</t>
  </si>
  <si>
    <t>4. Determine Distance</t>
  </si>
  <si>
    <t>/D - DME, No Transponder</t>
  </si>
  <si>
    <t>/Y - LORAN, VOR/DME, or INS w/ No Transponder</t>
  </si>
  <si>
    <t xml:space="preserve">   VOR Frequencies:</t>
  </si>
  <si>
    <t>GSO  116.2</t>
  </si>
  <si>
    <t>DAN  113.1</t>
  </si>
  <si>
    <t>SBV  110.4</t>
  </si>
  <si>
    <t>NAV1</t>
  </si>
  <si>
    <t>NAV2</t>
  </si>
  <si>
    <t>GPH@ 2300 RPM</t>
  </si>
  <si>
    <t>ETE (hr)</t>
  </si>
  <si>
    <t>RDU  117.2</t>
  </si>
  <si>
    <t>SDZ  111.8</t>
  </si>
  <si>
    <t>LIB   113.0</t>
  </si>
  <si>
    <t>BZM  110.8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</si>
</sst>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"/>
  </numFmts>
  <fonts count="24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b/>
      <sz val="12"/>
      <name val="Verdana"/>
      <family val="2"/>
    </font>
    <font>
      <b/>
      <sz val="12"/>
      <color indexed="9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sz val="11"/>
      <name val="Verdana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8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0"/>
      <name val="Verdana"/>
      <family val="2"/>
    </font>
    <font>
      <b/>
      <u/>
      <sz val="11"/>
      <name val="Verdana"/>
      <family val="2"/>
    </font>
    <font>
      <sz val="11"/>
      <name val="Courier"/>
      <family val="3"/>
    </font>
    <font>
      <b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gray125">
        <fgColor indexed="13"/>
      </patternFill>
    </fill>
    <fill>
      <patternFill patternType="solid">
        <fgColor theme="2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26">
    <xf numFmtId="0" fontId="0" fillId="0" borderId="0" xfId="0"/>
    <xf numFmtId="2" fontId="0" fillId="0" borderId="0" xfId="0" applyNumberFormat="1"/>
    <xf numFmtId="0" fontId="8" fillId="2" borderId="22" xfId="0" applyFon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5" fillId="2" borderId="29" xfId="0" applyFont="1" applyFill="1" applyBorder="1"/>
    <xf numFmtId="0" fontId="15" fillId="2" borderId="9" xfId="0" applyFont="1" applyFill="1" applyBorder="1"/>
    <xf numFmtId="0" fontId="15" fillId="0" borderId="39" xfId="0" applyFont="1" applyBorder="1"/>
    <xf numFmtId="0" fontId="15" fillId="0" borderId="1" xfId="0" applyFont="1" applyBorder="1"/>
    <xf numFmtId="0" fontId="15" fillId="0" borderId="9" xfId="0" applyFont="1" applyBorder="1"/>
    <xf numFmtId="0" fontId="15" fillId="0" borderId="0" xfId="0" applyFont="1" applyBorder="1"/>
    <xf numFmtId="0" fontId="15" fillId="2" borderId="41" xfId="0" applyFont="1" applyFill="1" applyBorder="1"/>
    <xf numFmtId="0" fontId="15" fillId="0" borderId="1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9" xfId="0" applyFont="1" applyBorder="1"/>
    <xf numFmtId="0" fontId="15" fillId="0" borderId="41" xfId="0" applyFont="1" applyBorder="1"/>
    <xf numFmtId="0" fontId="15" fillId="0" borderId="28" xfId="0" applyFont="1" applyBorder="1"/>
    <xf numFmtId="0" fontId="15" fillId="0" borderId="42" xfId="0" applyFont="1" applyBorder="1"/>
    <xf numFmtId="0" fontId="15" fillId="0" borderId="23" xfId="0" applyFont="1" applyBorder="1"/>
    <xf numFmtId="0" fontId="15" fillId="0" borderId="15" xfId="0" applyFont="1" applyBorder="1"/>
    <xf numFmtId="0" fontId="15" fillId="0" borderId="40" xfId="0" applyFont="1" applyBorder="1"/>
    <xf numFmtId="0" fontId="15" fillId="0" borderId="43" xfId="0" applyFont="1" applyBorder="1"/>
    <xf numFmtId="0" fontId="15" fillId="0" borderId="53" xfId="0" applyFont="1" applyBorder="1" applyAlignment="1">
      <alignment vertical="top"/>
    </xf>
    <xf numFmtId="0" fontId="15" fillId="0" borderId="7" xfId="0" applyFont="1" applyBorder="1"/>
    <xf numFmtId="0" fontId="15" fillId="0" borderId="44" xfId="0" applyFont="1" applyBorder="1"/>
    <xf numFmtId="0" fontId="15" fillId="0" borderId="34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16" xfId="0" applyFont="1" applyBorder="1"/>
    <xf numFmtId="0" fontId="15" fillId="0" borderId="4" xfId="0" applyFont="1" applyBorder="1"/>
    <xf numFmtId="0" fontId="15" fillId="0" borderId="5" xfId="0" applyFont="1" applyBorder="1"/>
    <xf numFmtId="0" fontId="15" fillId="0" borderId="48" xfId="0" applyFont="1" applyBorder="1"/>
    <xf numFmtId="0" fontId="15" fillId="0" borderId="26" xfId="0" applyFont="1" applyBorder="1"/>
    <xf numFmtId="0" fontId="15" fillId="0" borderId="20" xfId="0" applyFont="1" applyBorder="1"/>
    <xf numFmtId="0" fontId="15" fillId="0" borderId="44" xfId="0" applyFont="1" applyBorder="1" applyAlignment="1">
      <alignment vertical="top"/>
    </xf>
    <xf numFmtId="0" fontId="15" fillId="0" borderId="34" xfId="0" applyFont="1" applyBorder="1"/>
    <xf numFmtId="0" fontId="15" fillId="0" borderId="52" xfId="0" applyFont="1" applyBorder="1"/>
    <xf numFmtId="0" fontId="15" fillId="0" borderId="12" xfId="0" applyFont="1" applyBorder="1"/>
    <xf numFmtId="0" fontId="15" fillId="0" borderId="45" xfId="0" applyFont="1" applyBorder="1"/>
    <xf numFmtId="0" fontId="15" fillId="0" borderId="25" xfId="0" applyFont="1" applyBorder="1"/>
    <xf numFmtId="0" fontId="15" fillId="0" borderId="51" xfId="0" applyFont="1" applyBorder="1"/>
    <xf numFmtId="0" fontId="15" fillId="0" borderId="2" xfId="0" applyFont="1" applyBorder="1" applyAlignment="1">
      <alignment vertical="top"/>
    </xf>
    <xf numFmtId="0" fontId="15" fillId="0" borderId="3" xfId="0" applyFont="1" applyBorder="1"/>
    <xf numFmtId="0" fontId="15" fillId="0" borderId="6" xfId="0" applyFont="1" applyBorder="1"/>
    <xf numFmtId="0" fontId="15" fillId="0" borderId="51" xfId="0" applyFont="1" applyBorder="1" applyAlignment="1">
      <alignment horizontal="center"/>
    </xf>
    <xf numFmtId="0" fontId="15" fillId="0" borderId="13" xfId="0" applyFont="1" applyBorder="1"/>
    <xf numFmtId="0" fontId="15" fillId="0" borderId="49" xfId="0" applyFont="1" applyBorder="1"/>
    <xf numFmtId="0" fontId="15" fillId="0" borderId="46" xfId="0" applyFont="1" applyBorder="1" applyAlignment="1">
      <alignment horizontal="center"/>
    </xf>
    <xf numFmtId="0" fontId="17" fillId="0" borderId="0" xfId="0" applyFont="1"/>
    <xf numFmtId="0" fontId="15" fillId="0" borderId="12" xfId="0" applyFont="1" applyBorder="1" applyAlignment="1">
      <alignment horizontal="right"/>
    </xf>
    <xf numFmtId="0" fontId="15" fillId="0" borderId="11" xfId="0" applyFont="1" applyBorder="1"/>
    <xf numFmtId="0" fontId="15" fillId="0" borderId="0" xfId="0" applyFont="1" applyFill="1"/>
    <xf numFmtId="0" fontId="15" fillId="0" borderId="6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15" fillId="0" borderId="2" xfId="0" applyFont="1" applyBorder="1"/>
    <xf numFmtId="0" fontId="17" fillId="0" borderId="44" xfId="0" applyFont="1" applyBorder="1"/>
    <xf numFmtId="0" fontId="17" fillId="0" borderId="56" xfId="0" applyFont="1" applyBorder="1"/>
    <xf numFmtId="0" fontId="17" fillId="0" borderId="12" xfId="0" applyFont="1" applyBorder="1"/>
    <xf numFmtId="0" fontId="17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40" xfId="0" applyBorder="1" applyAlignment="1"/>
    <xf numFmtId="0" fontId="15" fillId="0" borderId="0" xfId="0" applyFont="1" applyFill="1" applyBorder="1"/>
    <xf numFmtId="0" fontId="7" fillId="2" borderId="16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" fontId="7" fillId="0" borderId="3" xfId="0" applyNumberFormat="1" applyFont="1" applyBorder="1" applyAlignment="1">
      <alignment vertical="center"/>
    </xf>
    <xf numFmtId="0" fontId="0" fillId="0" borderId="0" xfId="0" applyBorder="1"/>
    <xf numFmtId="0" fontId="10" fillId="3" borderId="27" xfId="0" applyFont="1" applyFill="1" applyBorder="1" applyAlignment="1">
      <alignment horizontal="center"/>
    </xf>
    <xf numFmtId="0" fontId="0" fillId="2" borderId="60" xfId="0" applyFill="1" applyBorder="1" applyAlignment="1">
      <alignment horizontal="center" vertical="center"/>
    </xf>
    <xf numFmtId="2" fontId="0" fillId="2" borderId="36" xfId="0" applyNumberFormat="1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66" xfId="0" applyBorder="1" applyAlignment="1">
      <alignment vertical="center"/>
    </xf>
    <xf numFmtId="2" fontId="20" fillId="2" borderId="2" xfId="0" applyNumberFormat="1" applyFont="1" applyFill="1" applyBorder="1" applyAlignment="1">
      <alignment horizontal="center" vertical="center"/>
    </xf>
    <xf numFmtId="2" fontId="20" fillId="2" borderId="10" xfId="0" applyNumberFormat="1" applyFont="1" applyFill="1" applyBorder="1" applyAlignment="1">
      <alignment horizontal="center" vertical="center"/>
    </xf>
    <xf numFmtId="0" fontId="7" fillId="6" borderId="22" xfId="0" applyFont="1" applyFill="1" applyBorder="1" applyAlignment="1" applyProtection="1">
      <alignment horizontal="center" vertical="center"/>
      <protection locked="0"/>
    </xf>
    <xf numFmtId="0" fontId="7" fillId="6" borderId="21" xfId="0" applyFont="1" applyFill="1" applyBorder="1" applyAlignment="1" applyProtection="1">
      <alignment horizontal="center" vertical="center" shrinkToFit="1"/>
      <protection locked="0"/>
    </xf>
    <xf numFmtId="165" fontId="7" fillId="6" borderId="60" xfId="0" applyNumberFormat="1" applyFont="1" applyFill="1" applyBorder="1" applyAlignment="1" applyProtection="1">
      <alignment horizontal="center" vertical="center"/>
      <protection locked="0"/>
    </xf>
    <xf numFmtId="0" fontId="7" fillId="6" borderId="60" xfId="0" applyFont="1" applyFill="1" applyBorder="1" applyAlignment="1" applyProtection="1">
      <alignment horizontal="center" vertical="center"/>
      <protection locked="0"/>
    </xf>
    <xf numFmtId="165" fontId="7" fillId="6" borderId="1" xfId="0" applyNumberFormat="1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22" fillId="6" borderId="63" xfId="0" applyNumberFormat="1" applyFont="1" applyFill="1" applyBorder="1" applyAlignment="1" applyProtection="1">
      <alignment horizontal="center" vertical="center" shrinkToFit="1"/>
      <protection locked="0"/>
    </xf>
    <xf numFmtId="0" fontId="22" fillId="6" borderId="64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61" xfId="0" applyNumberFormat="1" applyFont="1" applyFill="1" applyBorder="1" applyAlignment="1">
      <alignment horizontal="center" vertical="center"/>
    </xf>
    <xf numFmtId="165" fontId="7" fillId="0" borderId="60" xfId="0" applyNumberFormat="1" applyFont="1" applyFill="1" applyBorder="1" applyAlignment="1">
      <alignment horizontal="center" vertical="center"/>
    </xf>
    <xf numFmtId="165" fontId="7" fillId="0" borderId="58" xfId="0" applyNumberFormat="1" applyFont="1" applyFill="1" applyBorder="1" applyAlignment="1">
      <alignment horizontal="center" vertical="center" shrinkToFit="1"/>
    </xf>
    <xf numFmtId="2" fontId="7" fillId="0" borderId="58" xfId="0" applyNumberFormat="1" applyFont="1" applyFill="1" applyBorder="1" applyAlignment="1">
      <alignment horizontal="center" vertical="center"/>
    </xf>
    <xf numFmtId="21" fontId="7" fillId="0" borderId="61" xfId="0" applyNumberFormat="1" applyFont="1" applyFill="1" applyBorder="1" applyAlignment="1">
      <alignment horizontal="center" vertical="center"/>
    </xf>
    <xf numFmtId="0" fontId="22" fillId="6" borderId="17" xfId="0" applyNumberFormat="1" applyFont="1" applyFill="1" applyBorder="1" applyAlignment="1" applyProtection="1">
      <alignment horizontal="center" vertical="center" shrinkToFit="1"/>
      <protection locked="0"/>
    </xf>
    <xf numFmtId="0" fontId="22" fillId="6" borderId="47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22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2" fontId="7" fillId="0" borderId="21" xfId="0" applyNumberFormat="1" applyFont="1" applyFill="1" applyBorder="1" applyAlignment="1">
      <alignment horizontal="center" vertical="center"/>
    </xf>
    <xf numFmtId="21" fontId="7" fillId="0" borderId="23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1" fontId="7" fillId="0" borderId="26" xfId="0" applyNumberFormat="1" applyFont="1" applyFill="1" applyBorder="1" applyAlignment="1">
      <alignment horizontal="center" vertical="center"/>
    </xf>
    <xf numFmtId="0" fontId="15" fillId="0" borderId="1" xfId="0" applyFont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0" borderId="9" xfId="0" applyFont="1" applyBorder="1" applyProtection="1">
      <protection locked="0"/>
    </xf>
    <xf numFmtId="0" fontId="15" fillId="0" borderId="22" xfId="0" applyFont="1" applyBorder="1" applyProtection="1">
      <protection locked="0"/>
    </xf>
    <xf numFmtId="0" fontId="15" fillId="0" borderId="23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5" fillId="0" borderId="40" xfId="0" applyFont="1" applyBorder="1" applyProtection="1">
      <protection locked="0"/>
    </xf>
    <xf numFmtId="0" fontId="15" fillId="0" borderId="15" xfId="0" applyFont="1" applyBorder="1" applyProtection="1">
      <protection locked="0"/>
    </xf>
    <xf numFmtId="0" fontId="15" fillId="0" borderId="43" xfId="0" applyFont="1" applyBorder="1" applyProtection="1">
      <protection locked="0"/>
    </xf>
    <xf numFmtId="0" fontId="0" fillId="0" borderId="14" xfId="0" applyBorder="1" applyProtection="1">
      <protection locked="0"/>
    </xf>
    <xf numFmtId="2" fontId="0" fillId="0" borderId="14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15" xfId="0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56" xfId="0" applyFont="1" applyFill="1" applyBorder="1" applyAlignment="1" applyProtection="1">
      <alignment horizontal="center"/>
      <protection locked="0"/>
    </xf>
    <xf numFmtId="0" fontId="5" fillId="0" borderId="5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5" fillId="0" borderId="40" xfId="0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right"/>
      <protection locked="0"/>
    </xf>
    <xf numFmtId="0" fontId="5" fillId="0" borderId="43" xfId="0" applyFont="1" applyFill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2" fontId="20" fillId="0" borderId="0" xfId="0" quotePrefix="1" applyNumberFormat="1" applyFont="1" applyProtection="1">
      <protection locked="0"/>
    </xf>
    <xf numFmtId="1" fontId="13" fillId="6" borderId="60" xfId="0" applyNumberFormat="1" applyFont="1" applyFill="1" applyBorder="1" applyAlignment="1" applyProtection="1">
      <alignment horizontal="center" vertical="center"/>
      <protection locked="0"/>
    </xf>
    <xf numFmtId="1" fontId="13" fillId="0" borderId="22" xfId="0" applyNumberFormat="1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 applyProtection="1">
      <alignment horizontal="center" vertical="center"/>
      <protection locked="0"/>
    </xf>
    <xf numFmtId="1" fontId="23" fillId="0" borderId="16" xfId="0" applyNumberFormat="1" applyFont="1" applyBorder="1" applyAlignment="1">
      <alignment horizontal="center" vertical="center"/>
    </xf>
    <xf numFmtId="0" fontId="20" fillId="0" borderId="66" xfId="0" applyFont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quotePrefix="1" applyFont="1" applyFill="1" applyBorder="1" applyAlignment="1" applyProtection="1">
      <alignment horizontal="center"/>
      <protection locked="0"/>
    </xf>
    <xf numFmtId="0" fontId="1" fillId="0" borderId="40" xfId="0" applyFont="1" applyFill="1" applyBorder="1" applyAlignment="1" applyProtection="1">
      <alignment horizontal="center"/>
      <protection locked="0"/>
    </xf>
    <xf numFmtId="0" fontId="21" fillId="7" borderId="8" xfId="0" applyFont="1" applyFill="1" applyBorder="1" applyProtection="1">
      <protection locked="0"/>
    </xf>
    <xf numFmtId="0" fontId="0" fillId="7" borderId="14" xfId="0" applyFill="1" applyBorder="1" applyProtection="1">
      <protection locked="0"/>
    </xf>
    <xf numFmtId="0" fontId="0" fillId="7" borderId="0" xfId="0" applyFill="1" applyProtection="1">
      <protection locked="0"/>
    </xf>
    <xf numFmtId="0" fontId="0" fillId="7" borderId="0" xfId="0" applyFill="1" applyBorder="1" applyProtection="1">
      <protection locked="0"/>
    </xf>
    <xf numFmtId="0" fontId="0" fillId="7" borderId="11" xfId="0" applyFill="1" applyBorder="1" applyProtection="1">
      <protection locked="0"/>
    </xf>
    <xf numFmtId="0" fontId="0" fillId="7" borderId="15" xfId="0" applyFill="1" applyBorder="1" applyProtection="1">
      <protection locked="0"/>
    </xf>
    <xf numFmtId="0" fontId="0" fillId="2" borderId="61" xfId="0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0" fillId="0" borderId="9" xfId="0" applyFont="1" applyBorder="1" applyAlignment="1" applyProtection="1">
      <alignment horizontal="center" vertical="center" shrinkToFit="1"/>
      <protection locked="0"/>
    </xf>
    <xf numFmtId="0" fontId="20" fillId="0" borderId="41" xfId="0" applyFont="1" applyBorder="1" applyAlignment="1" applyProtection="1">
      <alignment horizontal="center" vertical="center" shrinkToFit="1"/>
      <protection locked="0"/>
    </xf>
    <xf numFmtId="2" fontId="0" fillId="2" borderId="37" xfId="0" applyNumberForma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0" fillId="2" borderId="66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/>
    </xf>
    <xf numFmtId="164" fontId="7" fillId="6" borderId="65" xfId="0" applyNumberFormat="1" applyFont="1" applyFill="1" applyBorder="1" applyAlignment="1" applyProtection="1">
      <alignment horizontal="right" vertical="center"/>
      <protection locked="0"/>
    </xf>
    <xf numFmtId="164" fontId="7" fillId="0" borderId="69" xfId="0" applyNumberFormat="1" applyFont="1" applyFill="1" applyBorder="1" applyAlignment="1">
      <alignment horizontal="right" vertical="center"/>
    </xf>
    <xf numFmtId="164" fontId="7" fillId="0" borderId="20" xfId="0" applyNumberFormat="1" applyFont="1" applyFill="1" applyBorder="1" applyAlignment="1">
      <alignment horizontal="right" vertical="center"/>
    </xf>
    <xf numFmtId="21" fontId="9" fillId="0" borderId="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4" fontId="9" fillId="0" borderId="70" xfId="0" applyNumberFormat="1" applyFont="1" applyBorder="1" applyAlignment="1">
      <alignment vertical="center"/>
    </xf>
    <xf numFmtId="164" fontId="13" fillId="6" borderId="9" xfId="0" applyNumberFormat="1" applyFont="1" applyFill="1" applyBorder="1" applyAlignment="1" applyProtection="1">
      <alignment vertical="center" wrapText="1"/>
      <protection locked="0"/>
    </xf>
    <xf numFmtId="164" fontId="13" fillId="6" borderId="9" xfId="0" applyNumberFormat="1" applyFont="1" applyFill="1" applyBorder="1" applyAlignment="1" applyProtection="1">
      <alignment vertical="center"/>
      <protection locked="0"/>
    </xf>
    <xf numFmtId="164" fontId="13" fillId="0" borderId="9" xfId="0" applyNumberFormat="1" applyFont="1" applyFill="1" applyBorder="1" applyAlignment="1">
      <alignment vertical="center"/>
    </xf>
    <xf numFmtId="0" fontId="13" fillId="6" borderId="9" xfId="0" applyFont="1" applyFill="1" applyBorder="1" applyAlignment="1" applyProtection="1">
      <alignment horizontal="right" vertical="center"/>
      <protection locked="0"/>
    </xf>
    <xf numFmtId="20" fontId="13" fillId="0" borderId="9" xfId="0" applyNumberFormat="1" applyFont="1" applyFill="1" applyBorder="1" applyAlignment="1">
      <alignment vertical="center"/>
    </xf>
    <xf numFmtId="0" fontId="0" fillId="0" borderId="39" xfId="0" applyBorder="1" applyAlignment="1">
      <alignment horizontal="right" vertical="center"/>
    </xf>
    <xf numFmtId="0" fontId="0" fillId="0" borderId="66" xfId="0" applyBorder="1" applyAlignment="1"/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66" xfId="0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0" fillId="0" borderId="66" xfId="0" applyBorder="1" applyAlignment="1"/>
    <xf numFmtId="0" fontId="2" fillId="5" borderId="58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2" borderId="63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quotePrefix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2" borderId="2" xfId="0" quotePrefix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  <protection locked="0"/>
    </xf>
    <xf numFmtId="0" fontId="7" fillId="6" borderId="23" xfId="0" applyFont="1" applyFill="1" applyBorder="1" applyAlignment="1" applyProtection="1">
      <alignment horizontal="center" vertical="center"/>
      <protection locked="0"/>
    </xf>
    <xf numFmtId="165" fontId="7" fillId="0" borderId="32" xfId="0" applyNumberFormat="1" applyFont="1" applyFill="1" applyBorder="1" applyAlignment="1">
      <alignment horizontal="center" vertical="center"/>
    </xf>
    <xf numFmtId="165" fontId="7" fillId="0" borderId="33" xfId="0" applyNumberFormat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13" fillId="6" borderId="12" xfId="0" applyFont="1" applyFill="1" applyBorder="1" applyAlignment="1" applyProtection="1">
      <alignment horizontal="center" vertical="center" shrinkToFit="1"/>
      <protection locked="0"/>
    </xf>
    <xf numFmtId="0" fontId="13" fillId="6" borderId="11" xfId="0" applyFont="1" applyFill="1" applyBorder="1" applyAlignment="1" applyProtection="1">
      <alignment horizontal="center" vertical="center" shrinkToFit="1"/>
      <protection locked="0"/>
    </xf>
    <xf numFmtId="165" fontId="7" fillId="6" borderId="31" xfId="0" applyNumberFormat="1" applyFont="1" applyFill="1" applyBorder="1" applyAlignment="1" applyProtection="1">
      <alignment horizontal="center" vertical="center" shrinkToFit="1"/>
      <protection locked="0"/>
    </xf>
    <xf numFmtId="165" fontId="7" fillId="6" borderId="30" xfId="0" applyNumberFormat="1" applyFont="1" applyFill="1" applyBorder="1" applyAlignment="1" applyProtection="1">
      <alignment horizontal="center" vertical="center" shrinkToFit="1"/>
      <protection locked="0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6" borderId="27" xfId="0" applyFont="1" applyFill="1" applyBorder="1" applyAlignment="1" applyProtection="1">
      <alignment horizontal="center" vertical="center"/>
      <protection locked="0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 applyProtection="1">
      <alignment horizontal="center" vertical="center"/>
      <protection locked="0"/>
    </xf>
    <xf numFmtId="0" fontId="9" fillId="6" borderId="19" xfId="0" applyFont="1" applyFill="1" applyBorder="1" applyAlignment="1" applyProtection="1">
      <alignment horizontal="center" vertical="center"/>
      <protection locked="0"/>
    </xf>
    <xf numFmtId="0" fontId="9" fillId="6" borderId="11" xfId="0" applyFont="1" applyFill="1" applyBorder="1" applyAlignment="1" applyProtection="1">
      <alignment horizontal="center" vertical="center"/>
      <protection locked="0"/>
    </xf>
    <xf numFmtId="0" fontId="9" fillId="6" borderId="18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13" fillId="6" borderId="67" xfId="0" applyFont="1" applyFill="1" applyBorder="1" applyAlignment="1" applyProtection="1">
      <alignment horizontal="center" vertical="center" shrinkToFit="1"/>
      <protection locked="0"/>
    </xf>
    <xf numFmtId="0" fontId="13" fillId="6" borderId="68" xfId="0" applyFont="1" applyFill="1" applyBorder="1" applyAlignment="1" applyProtection="1">
      <alignment horizontal="center" vertical="center" shrinkToFit="1"/>
      <protection locked="0"/>
    </xf>
    <xf numFmtId="165" fontId="7" fillId="6" borderId="59" xfId="0" applyNumberFormat="1" applyFont="1" applyFill="1" applyBorder="1" applyAlignment="1" applyProtection="1">
      <alignment horizontal="center" vertical="center" shrinkToFit="1"/>
      <protection locked="0"/>
    </xf>
    <xf numFmtId="165" fontId="6" fillId="0" borderId="27" xfId="0" applyNumberFormat="1" applyFont="1" applyFill="1" applyBorder="1" applyAlignment="1">
      <alignment horizontal="center" vertical="center"/>
    </xf>
    <xf numFmtId="165" fontId="7" fillId="0" borderId="62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19" xfId="0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  <protection locked="0"/>
    </xf>
    <xf numFmtId="0" fontId="7" fillId="6" borderId="18" xfId="0" applyFont="1" applyFill="1" applyBorder="1" applyAlignment="1" applyProtection="1">
      <alignment horizontal="center" vertical="center" wrapText="1"/>
      <protection locked="0"/>
    </xf>
    <xf numFmtId="0" fontId="0" fillId="2" borderId="4" xfId="0" quotePrefix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7" fillId="6" borderId="11" xfId="0" applyFont="1" applyFill="1" applyBorder="1" applyAlignment="1" applyProtection="1">
      <alignment horizontal="center" vertical="center"/>
      <protection locked="0"/>
    </xf>
    <xf numFmtId="0" fontId="7" fillId="6" borderId="15" xfId="0" applyFont="1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>
      <alignment horizontal="center" vertical="center" wrapText="1"/>
    </xf>
    <xf numFmtId="0" fontId="0" fillId="1" borderId="27" xfId="0" applyFill="1" applyBorder="1" applyAlignment="1">
      <alignment horizontal="center" vertical="center" wrapText="1"/>
    </xf>
    <xf numFmtId="0" fontId="0" fillId="1" borderId="16" xfId="0" applyFill="1" applyBorder="1" applyAlignment="1">
      <alignment horizontal="center" vertical="center"/>
    </xf>
    <xf numFmtId="0" fontId="0" fillId="5" borderId="60" xfId="0" applyFont="1" applyFill="1" applyBorder="1" applyAlignment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2" fillId="5" borderId="55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9" fillId="6" borderId="12" xfId="0" applyFont="1" applyFill="1" applyBorder="1" applyAlignment="1" applyProtection="1">
      <alignment horizontal="center" vertical="center" wrapText="1"/>
      <protection locked="0"/>
    </xf>
    <xf numFmtId="0" fontId="9" fillId="6" borderId="13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 applyProtection="1">
      <alignment horizontal="center" vertical="center" wrapText="1"/>
      <protection locked="0"/>
    </xf>
    <xf numFmtId="0" fontId="9" fillId="6" borderId="14" xfId="0" applyFont="1" applyFill="1" applyBorder="1" applyAlignment="1" applyProtection="1">
      <alignment horizontal="center" vertical="center"/>
      <protection locked="0"/>
    </xf>
    <xf numFmtId="0" fontId="9" fillId="6" borderId="15" xfId="0" applyFont="1" applyFill="1" applyBorder="1" applyAlignment="1" applyProtection="1">
      <alignment horizontal="center" vertical="center"/>
      <protection locked="0"/>
    </xf>
    <xf numFmtId="165" fontId="7" fillId="6" borderId="32" xfId="0" applyNumberFormat="1" applyFont="1" applyFill="1" applyBorder="1" applyAlignment="1" applyProtection="1">
      <alignment horizontal="center" vertical="center" shrinkToFit="1"/>
      <protection locked="0"/>
    </xf>
    <xf numFmtId="165" fontId="7" fillId="6" borderId="33" xfId="0" applyNumberFormat="1" applyFont="1" applyFill="1" applyBorder="1" applyAlignment="1" applyProtection="1">
      <alignment horizontal="center" vertical="center" shrinkToFit="1"/>
      <protection locked="0"/>
    </xf>
    <xf numFmtId="0" fontId="7" fillId="6" borderId="14" xfId="0" applyFont="1" applyFill="1" applyBorder="1" applyAlignment="1" applyProtection="1">
      <alignment horizontal="center" vertical="center" wrapText="1"/>
      <protection locked="0"/>
    </xf>
    <xf numFmtId="0" fontId="7" fillId="6" borderId="15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7" fillId="2" borderId="7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7" fillId="2" borderId="16" xfId="0" applyFont="1" applyFill="1" applyBorder="1" applyAlignment="1">
      <alignment horizontal="right" vertical="center"/>
    </xf>
    <xf numFmtId="0" fontId="8" fillId="6" borderId="16" xfId="0" applyFont="1" applyFill="1" applyBorder="1" applyAlignment="1" applyProtection="1">
      <alignment horizontal="center" vertical="center"/>
      <protection locked="0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5" fillId="0" borderId="29" xfId="0" applyFont="1" applyBorder="1" applyAlignment="1">
      <alignment horizontal="center" wrapText="1"/>
    </xf>
    <xf numFmtId="0" fontId="15" fillId="0" borderId="41" xfId="0" applyFont="1" applyBorder="1" applyAlignment="1">
      <alignment horizontal="center" wrapText="1"/>
    </xf>
    <xf numFmtId="0" fontId="15" fillId="0" borderId="38" xfId="0" applyFont="1" applyBorder="1" applyAlignment="1">
      <alignment horizont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4" xfId="0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55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5" fillId="0" borderId="11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43" xfId="0" applyBorder="1" applyAlignment="1">
      <alignment wrapText="1"/>
    </xf>
    <xf numFmtId="0" fontId="17" fillId="0" borderId="44" xfId="0" applyFont="1" applyBorder="1" applyAlignment="1">
      <alignment vertical="top" wrapText="1"/>
    </xf>
    <xf numFmtId="0" fontId="17" fillId="0" borderId="34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13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5" fillId="0" borderId="50" xfId="0" applyFont="1" applyBorder="1" applyAlignment="1">
      <alignment vertical="top" wrapText="1"/>
    </xf>
    <xf numFmtId="0" fontId="15" fillId="0" borderId="48" xfId="0" applyFont="1" applyBorder="1" applyAlignment="1">
      <alignment vertical="top" wrapText="1"/>
    </xf>
    <xf numFmtId="0" fontId="15" fillId="0" borderId="4" xfId="0" applyFont="1" applyBorder="1" applyAlignment="1">
      <alignment horizontal="right" wrapText="1"/>
    </xf>
    <xf numFmtId="0" fontId="15" fillId="0" borderId="24" xfId="0" applyFont="1" applyBorder="1" applyAlignment="1">
      <alignment horizontal="right" wrapText="1"/>
    </xf>
    <xf numFmtId="0" fontId="18" fillId="0" borderId="50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5" fillId="0" borderId="44" xfId="0" applyFont="1" applyBorder="1" applyAlignment="1">
      <alignment vertical="top"/>
    </xf>
    <xf numFmtId="0" fontId="0" fillId="0" borderId="56" xfId="0" applyBorder="1" applyAlignment="1">
      <alignment vertical="top"/>
    </xf>
    <xf numFmtId="0" fontId="19" fillId="0" borderId="2" xfId="0" applyFont="1" applyBorder="1" applyAlignment="1">
      <alignment vertical="top"/>
    </xf>
    <xf numFmtId="0" fontId="19" fillId="0" borderId="34" xfId="0" applyFont="1" applyBorder="1" applyAlignment="1">
      <alignment vertical="top"/>
    </xf>
    <xf numFmtId="0" fontId="19" fillId="0" borderId="52" xfId="0" applyFont="1" applyBorder="1" applyAlignment="1">
      <alignment vertical="top"/>
    </xf>
    <xf numFmtId="0" fontId="16" fillId="0" borderId="14" xfId="0" applyFont="1" applyBorder="1" applyAlignment="1">
      <alignment vertical="center" wrapText="1"/>
    </xf>
    <xf numFmtId="0" fontId="16" fillId="0" borderId="54" xfId="0" applyFont="1" applyBorder="1" applyAlignment="1">
      <alignment vertical="center" wrapText="1"/>
    </xf>
    <xf numFmtId="0" fontId="16" fillId="0" borderId="45" xfId="0" applyFont="1" applyBorder="1" applyAlignment="1">
      <alignment vertical="center" wrapText="1"/>
    </xf>
    <xf numFmtId="0" fontId="16" fillId="0" borderId="55" xfId="0" applyFont="1" applyBorder="1" applyAlignment="1">
      <alignment vertical="center" wrapText="1"/>
    </xf>
    <xf numFmtId="0" fontId="16" fillId="0" borderId="51" xfId="0" applyFont="1" applyBorder="1" applyAlignment="1">
      <alignment vertical="center" wrapText="1"/>
    </xf>
    <xf numFmtId="0" fontId="15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6" xfId="0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0" fillId="0" borderId="48" xfId="0" applyBorder="1" applyAlignment="1">
      <alignment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638735</xdr:colOff>
      <xdr:row>5</xdr:row>
      <xdr:rowOff>0</xdr:rowOff>
    </xdr:from>
    <xdr:to>
      <xdr:col>2</xdr:col>
      <xdr:colOff>11206</xdr:colOff>
      <xdr:row>5</xdr:row>
      <xdr:rowOff>0</xdr:rowOff>
    </xdr:to>
    <xdr:cxnSp macro="">
      <xdr:nvCxnSpPr>
        <xdr:cNvPr id="12" name="Straight Arrow Connector 11"/>
        <xdr:cNvCxnSpPr/>
      </xdr:nvCxnSpPr>
      <xdr:spPr>
        <a:xfrm>
          <a:off x="1479176" y="1445559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638735</xdr:colOff>
      <xdr:row>7</xdr:row>
      <xdr:rowOff>1</xdr:rowOff>
    </xdr:from>
    <xdr:to>
      <xdr:col>2</xdr:col>
      <xdr:colOff>11206</xdr:colOff>
      <xdr:row>7</xdr:row>
      <xdr:rowOff>1</xdr:rowOff>
    </xdr:to>
    <xdr:cxnSp macro="">
      <xdr:nvCxnSpPr>
        <xdr:cNvPr id="14" name="Straight Arrow Connector 13"/>
        <xdr:cNvCxnSpPr/>
      </xdr:nvCxnSpPr>
      <xdr:spPr>
        <a:xfrm>
          <a:off x="1479176" y="2050677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638735</xdr:colOff>
      <xdr:row>9</xdr:row>
      <xdr:rowOff>1</xdr:rowOff>
    </xdr:from>
    <xdr:to>
      <xdr:col>2</xdr:col>
      <xdr:colOff>11206</xdr:colOff>
      <xdr:row>9</xdr:row>
      <xdr:rowOff>1</xdr:rowOff>
    </xdr:to>
    <xdr:cxnSp macro="">
      <xdr:nvCxnSpPr>
        <xdr:cNvPr id="15" name="Straight Arrow Connector 14"/>
        <xdr:cNvCxnSpPr/>
      </xdr:nvCxnSpPr>
      <xdr:spPr>
        <a:xfrm>
          <a:off x="1479176" y="2655795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638735</xdr:colOff>
      <xdr:row>11</xdr:row>
      <xdr:rowOff>1</xdr:rowOff>
    </xdr:from>
    <xdr:to>
      <xdr:col>2</xdr:col>
      <xdr:colOff>11206</xdr:colOff>
      <xdr:row>11</xdr:row>
      <xdr:rowOff>1</xdr:rowOff>
    </xdr:to>
    <xdr:cxnSp macro="">
      <xdr:nvCxnSpPr>
        <xdr:cNvPr id="16" name="Straight Arrow Connector 15"/>
        <xdr:cNvCxnSpPr/>
      </xdr:nvCxnSpPr>
      <xdr:spPr>
        <a:xfrm>
          <a:off x="1479176" y="3260913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638735</xdr:colOff>
      <xdr:row>13</xdr:row>
      <xdr:rowOff>2</xdr:rowOff>
    </xdr:from>
    <xdr:to>
      <xdr:col>2</xdr:col>
      <xdr:colOff>11206</xdr:colOff>
      <xdr:row>13</xdr:row>
      <xdr:rowOff>2</xdr:rowOff>
    </xdr:to>
    <xdr:cxnSp macro="">
      <xdr:nvCxnSpPr>
        <xdr:cNvPr id="17" name="Straight Arrow Connector 16"/>
        <xdr:cNvCxnSpPr/>
      </xdr:nvCxnSpPr>
      <xdr:spPr>
        <a:xfrm>
          <a:off x="1479176" y="3866031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638735</xdr:colOff>
      <xdr:row>15</xdr:row>
      <xdr:rowOff>2</xdr:rowOff>
    </xdr:from>
    <xdr:to>
      <xdr:col>2</xdr:col>
      <xdr:colOff>11206</xdr:colOff>
      <xdr:row>15</xdr:row>
      <xdr:rowOff>2</xdr:rowOff>
    </xdr:to>
    <xdr:cxnSp macro="">
      <xdr:nvCxnSpPr>
        <xdr:cNvPr id="18" name="Straight Arrow Connector 17"/>
        <xdr:cNvCxnSpPr/>
      </xdr:nvCxnSpPr>
      <xdr:spPr>
        <a:xfrm>
          <a:off x="1479176" y="4471149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638735</xdr:colOff>
      <xdr:row>17</xdr:row>
      <xdr:rowOff>2</xdr:rowOff>
    </xdr:from>
    <xdr:to>
      <xdr:col>2</xdr:col>
      <xdr:colOff>11206</xdr:colOff>
      <xdr:row>17</xdr:row>
      <xdr:rowOff>2</xdr:rowOff>
    </xdr:to>
    <xdr:cxnSp macro="">
      <xdr:nvCxnSpPr>
        <xdr:cNvPr id="19" name="Straight Arrow Connector 18"/>
        <xdr:cNvCxnSpPr/>
      </xdr:nvCxnSpPr>
      <xdr:spPr>
        <a:xfrm>
          <a:off x="1479176" y="5076267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638735</xdr:colOff>
      <xdr:row>19</xdr:row>
      <xdr:rowOff>3</xdr:rowOff>
    </xdr:from>
    <xdr:to>
      <xdr:col>2</xdr:col>
      <xdr:colOff>11206</xdr:colOff>
      <xdr:row>19</xdr:row>
      <xdr:rowOff>3</xdr:rowOff>
    </xdr:to>
    <xdr:cxnSp macro="">
      <xdr:nvCxnSpPr>
        <xdr:cNvPr id="20" name="Straight Arrow Connector 19"/>
        <xdr:cNvCxnSpPr/>
      </xdr:nvCxnSpPr>
      <xdr:spPr>
        <a:xfrm>
          <a:off x="1479176" y="5681385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638735</xdr:colOff>
      <xdr:row>21</xdr:row>
      <xdr:rowOff>3</xdr:rowOff>
    </xdr:from>
    <xdr:to>
      <xdr:col>2</xdr:col>
      <xdr:colOff>11206</xdr:colOff>
      <xdr:row>21</xdr:row>
      <xdr:rowOff>3</xdr:rowOff>
    </xdr:to>
    <xdr:cxnSp macro="">
      <xdr:nvCxnSpPr>
        <xdr:cNvPr id="21" name="Straight Arrow Connector 20"/>
        <xdr:cNvCxnSpPr/>
      </xdr:nvCxnSpPr>
      <xdr:spPr>
        <a:xfrm>
          <a:off x="1479176" y="6286503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638735</xdr:colOff>
      <xdr:row>23</xdr:row>
      <xdr:rowOff>3</xdr:rowOff>
    </xdr:from>
    <xdr:to>
      <xdr:col>2</xdr:col>
      <xdr:colOff>11206</xdr:colOff>
      <xdr:row>23</xdr:row>
      <xdr:rowOff>3</xdr:rowOff>
    </xdr:to>
    <xdr:cxnSp macro="">
      <xdr:nvCxnSpPr>
        <xdr:cNvPr id="22" name="Straight Arrow Connector 21"/>
        <xdr:cNvCxnSpPr/>
      </xdr:nvCxnSpPr>
      <xdr:spPr>
        <a:xfrm>
          <a:off x="1479176" y="6891621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638735</xdr:colOff>
      <xdr:row>25</xdr:row>
      <xdr:rowOff>0</xdr:rowOff>
    </xdr:from>
    <xdr:to>
      <xdr:col>2</xdr:col>
      <xdr:colOff>11206</xdr:colOff>
      <xdr:row>25</xdr:row>
      <xdr:rowOff>0</xdr:rowOff>
    </xdr:to>
    <xdr:cxnSp macro="">
      <xdr:nvCxnSpPr>
        <xdr:cNvPr id="23" name="Straight Arrow Connector 22"/>
        <xdr:cNvCxnSpPr/>
      </xdr:nvCxnSpPr>
      <xdr:spPr>
        <a:xfrm>
          <a:off x="1479176" y="7496735"/>
          <a:ext cx="179295" cy="0"/>
        </a:xfrm>
        <a:prstGeom prst="straightConnector1">
          <a:avLst/>
        </a:prstGeom>
        <a:ln w="19050">
          <a:tailEnd type="triangle" w="med" len="lg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27</xdr:row>
      <xdr:rowOff>24492</xdr:rowOff>
    </xdr:from>
    <xdr:to>
      <xdr:col>9</xdr:col>
      <xdr:colOff>942974</xdr:colOff>
      <xdr:row>36</xdr:row>
      <xdr:rowOff>134710</xdr:rowOff>
    </xdr:to>
    <xdr:pic>
      <xdr:nvPicPr>
        <xdr:cNvPr id="11" name="Picture 10" descr="usa_map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6375" y="5472792"/>
          <a:ext cx="3886199" cy="1939018"/>
        </a:xfrm>
        <a:prstGeom prst="rect">
          <a:avLst/>
        </a:prstGeom>
        <a:effectLst>
          <a:outerShdw sx="1000" sy="1000" algn="ctr" rotWithShape="0">
            <a:srgbClr val="000000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39"/>
  <sheetViews>
    <sheetView tabSelected="1" topLeftCell="A9" zoomScale="85" workbookViewId="0">
      <selection activeCell="O37" sqref="O37"/>
    </sheetView>
  </sheetViews>
  <sheetFormatPr baseColWidth="10" defaultColWidth="11" defaultRowHeight="13" x14ac:dyDescent="0.15"/>
  <cols>
    <col min="2" max="2" width="10.6640625" customWidth="1"/>
    <col min="3" max="3" width="7.83203125" customWidth="1"/>
    <col min="4" max="4" width="7.6640625" customWidth="1"/>
    <col min="5" max="5" width="6.33203125" customWidth="1"/>
    <col min="6" max="6" width="4.6640625" customWidth="1"/>
    <col min="7" max="8" width="5.1640625" customWidth="1"/>
    <col min="9" max="9" width="6.33203125" customWidth="1"/>
    <col min="10" max="10" width="6.1640625" customWidth="1"/>
    <col min="11" max="11" width="5.83203125" customWidth="1"/>
    <col min="12" max="12" width="6.1640625" customWidth="1"/>
    <col min="13" max="13" width="5.1640625" customWidth="1"/>
    <col min="14" max="14" width="7.1640625" bestFit="1" customWidth="1"/>
    <col min="15" max="15" width="5.6640625" customWidth="1"/>
    <col min="16" max="16" width="6.6640625" style="1" bestFit="1" customWidth="1"/>
    <col min="17" max="17" width="7.83203125" hidden="1" customWidth="1"/>
    <col min="18" max="18" width="10.33203125" customWidth="1"/>
    <col min="19" max="19" width="11.1640625" customWidth="1"/>
    <col min="20" max="20" width="14.6640625" bestFit="1" customWidth="1"/>
    <col min="21" max="21" width="8.6640625" customWidth="1"/>
    <col min="22" max="22" width="8.5" customWidth="1"/>
    <col min="23" max="23" width="16" customWidth="1"/>
  </cols>
  <sheetData>
    <row r="1" spans="1:23" ht="21" customHeight="1" x14ac:dyDescent="0.2">
      <c r="A1" s="238" t="s">
        <v>54</v>
      </c>
      <c r="B1" s="239"/>
      <c r="C1" s="75" t="s">
        <v>159</v>
      </c>
      <c r="D1" s="75" t="s">
        <v>160</v>
      </c>
      <c r="E1" s="244" t="s">
        <v>55</v>
      </c>
      <c r="F1" s="249" t="s">
        <v>37</v>
      </c>
      <c r="G1" s="250" t="s">
        <v>23</v>
      </c>
      <c r="H1" s="252" t="s">
        <v>38</v>
      </c>
      <c r="I1" s="252"/>
      <c r="J1" s="76" t="s">
        <v>42</v>
      </c>
      <c r="K1" s="213" t="s">
        <v>44</v>
      </c>
      <c r="L1" s="192" t="s">
        <v>50</v>
      </c>
      <c r="M1" s="194" t="s">
        <v>51</v>
      </c>
      <c r="N1" s="196" t="s">
        <v>46</v>
      </c>
      <c r="O1" s="77"/>
      <c r="P1" s="77"/>
      <c r="Q1" s="77"/>
      <c r="R1" s="77"/>
      <c r="S1" s="159"/>
      <c r="T1" s="155" t="s">
        <v>24</v>
      </c>
      <c r="U1" s="190" t="s">
        <v>62</v>
      </c>
      <c r="V1" s="191"/>
      <c r="W1" s="78" t="s">
        <v>25</v>
      </c>
    </row>
    <row r="2" spans="1:23" ht="21" customHeight="1" x14ac:dyDescent="0.2">
      <c r="A2" s="240"/>
      <c r="B2" s="241"/>
      <c r="C2" s="7" t="s">
        <v>78</v>
      </c>
      <c r="D2" s="7" t="s">
        <v>78</v>
      </c>
      <c r="E2" s="182"/>
      <c r="F2" s="197"/>
      <c r="G2" s="251"/>
      <c r="H2" s="201" t="s">
        <v>39</v>
      </c>
      <c r="I2" s="201" t="s">
        <v>40</v>
      </c>
      <c r="J2" s="202">
        <v>100</v>
      </c>
      <c r="K2" s="199"/>
      <c r="L2" s="193"/>
      <c r="M2" s="195"/>
      <c r="N2" s="197"/>
      <c r="O2" s="5" t="s">
        <v>77</v>
      </c>
      <c r="P2" s="5" t="s">
        <v>47</v>
      </c>
      <c r="Q2" s="6"/>
      <c r="R2" s="4" t="s">
        <v>71</v>
      </c>
      <c r="S2" s="160" t="s">
        <v>70</v>
      </c>
      <c r="T2" s="156"/>
      <c r="U2" s="199" t="s">
        <v>26</v>
      </c>
      <c r="V2" s="200"/>
      <c r="W2" s="79"/>
    </row>
    <row r="3" spans="1:23" ht="24" customHeight="1" thickBot="1" x14ac:dyDescent="0.25">
      <c r="A3" s="242"/>
      <c r="B3" s="243"/>
      <c r="C3" s="2" t="s">
        <v>79</v>
      </c>
      <c r="D3" s="2" t="s">
        <v>79</v>
      </c>
      <c r="E3" s="182"/>
      <c r="F3" s="197"/>
      <c r="G3" s="251"/>
      <c r="H3" s="201"/>
      <c r="I3" s="201"/>
      <c r="J3" s="202"/>
      <c r="K3" s="203" t="s">
        <v>45</v>
      </c>
      <c r="L3" s="236" t="s">
        <v>53</v>
      </c>
      <c r="M3" s="206" t="s">
        <v>52</v>
      </c>
      <c r="N3" s="197"/>
      <c r="O3" s="68" t="s">
        <v>57</v>
      </c>
      <c r="P3" s="68" t="s">
        <v>48</v>
      </c>
      <c r="Q3" s="83" t="s">
        <v>162</v>
      </c>
      <c r="R3" s="3" t="s">
        <v>49</v>
      </c>
      <c r="S3" s="161" t="s">
        <v>57</v>
      </c>
      <c r="T3" s="156"/>
      <c r="U3" s="199" t="s">
        <v>28</v>
      </c>
      <c r="V3" s="200"/>
      <c r="W3" s="79"/>
    </row>
    <row r="4" spans="1:23" ht="24" customHeight="1" thickBot="1" x14ac:dyDescent="0.2">
      <c r="A4" s="222"/>
      <c r="B4" s="223"/>
      <c r="C4" s="69"/>
      <c r="D4" s="69"/>
      <c r="E4" s="245"/>
      <c r="F4" s="198"/>
      <c r="G4" s="251"/>
      <c r="H4" s="226" t="s">
        <v>41</v>
      </c>
      <c r="I4" s="226"/>
      <c r="J4" s="69" t="s">
        <v>43</v>
      </c>
      <c r="K4" s="204"/>
      <c r="L4" s="237"/>
      <c r="M4" s="207"/>
      <c r="N4" s="198"/>
      <c r="O4" s="80" t="s">
        <v>58</v>
      </c>
      <c r="P4" s="71" t="s">
        <v>59</v>
      </c>
      <c r="Q4" s="82"/>
      <c r="R4" s="72" t="s">
        <v>36</v>
      </c>
      <c r="S4" s="162" t="s">
        <v>58</v>
      </c>
      <c r="T4" s="156"/>
      <c r="U4" s="205" t="s">
        <v>27</v>
      </c>
      <c r="V4" s="200"/>
      <c r="W4" s="79"/>
    </row>
    <row r="5" spans="1:23" ht="24" customHeight="1" thickBot="1" x14ac:dyDescent="0.2">
      <c r="A5" s="224"/>
      <c r="B5" s="225"/>
      <c r="C5" s="90"/>
      <c r="D5" s="91"/>
      <c r="E5" s="227"/>
      <c r="F5" s="229"/>
      <c r="G5" s="230">
        <f>MOD(F5+L6,360)</f>
        <v>0</v>
      </c>
      <c r="H5" s="86"/>
      <c r="I5" s="87"/>
      <c r="J5" s="220"/>
      <c r="K5" s="92" t="str">
        <f>IF(F5&lt;&gt;"", MOD(F5, 360), "")</f>
        <v/>
      </c>
      <c r="L5" s="93" t="str">
        <f>IF(J5&gt;0, ROUND(MOD(F5+DEGREES(ASIN(((I5/J5)*SIN(RADIANS(H5-F5))))), 360),0), "")</f>
        <v/>
      </c>
      <c r="M5" s="94" t="str">
        <f>IF(L5&lt;&gt;"", ROUND(MOD(L5+L6, 360), 0), "")</f>
        <v/>
      </c>
      <c r="N5" s="231" t="str">
        <f>IF(M5&lt;&gt;"", MOD(M5+M6, 360), "")</f>
        <v/>
      </c>
      <c r="O5" s="140"/>
      <c r="P5" s="87">
        <v>95</v>
      </c>
      <c r="Q5" s="95">
        <f>IF(P5&lt;&gt;"", O5/P5, "")</f>
        <v>0</v>
      </c>
      <c r="R5" s="96">
        <f>IF(Q5&lt;&gt;"", MROUND(Q5/24, TIME(0,0,1)), "")</f>
        <v>0</v>
      </c>
      <c r="S5" s="163"/>
      <c r="T5" s="156"/>
      <c r="U5" s="212" t="s">
        <v>22</v>
      </c>
      <c r="V5" s="185"/>
      <c r="W5" s="79"/>
    </row>
    <row r="6" spans="1:23" ht="24" customHeight="1" thickBot="1" x14ac:dyDescent="0.2">
      <c r="A6" s="232"/>
      <c r="B6" s="233"/>
      <c r="C6" s="97"/>
      <c r="D6" s="98"/>
      <c r="E6" s="228"/>
      <c r="F6" s="217"/>
      <c r="G6" s="219"/>
      <c r="H6" s="208"/>
      <c r="I6" s="209"/>
      <c r="J6" s="221"/>
      <c r="K6" s="99" t="str">
        <f>IF(L5&lt;&gt;"", L5-F5, "")</f>
        <v/>
      </c>
      <c r="L6" s="84"/>
      <c r="M6" s="85">
        <v>0</v>
      </c>
      <c r="N6" s="211"/>
      <c r="O6" s="141">
        <f>O$27-O5</f>
        <v>0</v>
      </c>
      <c r="P6" s="100"/>
      <c r="Q6" s="101"/>
      <c r="R6" s="102"/>
      <c r="S6" s="164">
        <f>$V$12-S5</f>
        <v>36</v>
      </c>
      <c r="T6" s="156"/>
      <c r="U6" s="199" t="s">
        <v>29</v>
      </c>
      <c r="V6" s="200"/>
      <c r="W6" s="79"/>
    </row>
    <row r="7" spans="1:23" ht="24" customHeight="1" thickBot="1" x14ac:dyDescent="0.2">
      <c r="A7" s="234"/>
      <c r="B7" s="235"/>
      <c r="C7" s="90"/>
      <c r="D7" s="91"/>
      <c r="E7" s="214"/>
      <c r="F7" s="216"/>
      <c r="G7" s="218">
        <f>MOD(F7+L8,360)</f>
        <v>0</v>
      </c>
      <c r="H7" s="88"/>
      <c r="I7" s="89"/>
      <c r="J7" s="220"/>
      <c r="K7" s="103" t="str">
        <f>IF(F7&lt;&gt;"", MOD(F7, 360), "")</f>
        <v/>
      </c>
      <c r="L7" s="104" t="str">
        <f>IF(J7&gt;0, ROUND(MOD(F7+DEGREES(ASIN(((I7/J7)*SIN(RADIANS(H7-F7))))), 360),0), "")</f>
        <v/>
      </c>
      <c r="M7" s="105" t="str">
        <f>IF(L7&lt;&gt;"", ROUND(MOD(L7+L8, 360), 0), "")</f>
        <v/>
      </c>
      <c r="N7" s="210" t="str">
        <f>IF(M7&lt;&gt;"", MOD(M7+M8, 360), "")</f>
        <v/>
      </c>
      <c r="O7" s="142"/>
      <c r="P7" s="106" t="str">
        <f>IF(J7&lt;&gt;"", ROUND(J7*SQRT(1-((I7/J7)*SIN(RADIANS(H7-F7)))^2)-I7*COS(RADIANS(H7-F7)), 0), "")</f>
        <v/>
      </c>
      <c r="Q7" s="107" t="str">
        <f>IF(P7&lt;&gt;"", O7/P7, "")</f>
        <v/>
      </c>
      <c r="R7" s="108" t="str">
        <f>IF(Q7&lt;&gt;"", MROUND(Q7/24, TIME(0,0,1)), "")</f>
        <v/>
      </c>
      <c r="S7" s="165">
        <f>IF(P7&lt;&gt;"", ROUND(Q7*$V$13, 1), 0)</f>
        <v>0</v>
      </c>
      <c r="T7" s="156"/>
      <c r="U7" s="199" t="s">
        <v>30</v>
      </c>
      <c r="V7" s="200"/>
      <c r="W7" s="79"/>
    </row>
    <row r="8" spans="1:23" ht="24" customHeight="1" thickBot="1" x14ac:dyDescent="0.2">
      <c r="A8" s="232"/>
      <c r="B8" s="246"/>
      <c r="C8" s="97"/>
      <c r="D8" s="98"/>
      <c r="E8" s="215"/>
      <c r="F8" s="217"/>
      <c r="G8" s="219"/>
      <c r="H8" s="208"/>
      <c r="I8" s="209"/>
      <c r="J8" s="221"/>
      <c r="K8" s="99" t="str">
        <f>IF(L7&lt;&gt;"", L7-F7, "")</f>
        <v/>
      </c>
      <c r="L8" s="84"/>
      <c r="M8" s="85">
        <v>0</v>
      </c>
      <c r="N8" s="211"/>
      <c r="O8" s="141" t="str">
        <f>IF(O7&lt;&gt;"", O6-O7, "")</f>
        <v/>
      </c>
      <c r="P8" s="100"/>
      <c r="Q8" s="101"/>
      <c r="R8" s="102"/>
      <c r="S8" s="164">
        <f>IF(S7&lt;&gt;"", S6-S7, "")</f>
        <v>36</v>
      </c>
      <c r="T8" s="156"/>
      <c r="U8" s="199" t="s">
        <v>31</v>
      </c>
      <c r="V8" s="200"/>
      <c r="W8" s="79"/>
    </row>
    <row r="9" spans="1:23" ht="24" customHeight="1" thickBot="1" x14ac:dyDescent="0.2">
      <c r="A9" s="247"/>
      <c r="B9" s="248"/>
      <c r="C9" s="90"/>
      <c r="D9" s="91"/>
      <c r="E9" s="214"/>
      <c r="F9" s="216"/>
      <c r="G9" s="218">
        <f>MOD(F9+L10,360)</f>
        <v>0</v>
      </c>
      <c r="H9" s="88"/>
      <c r="I9" s="89"/>
      <c r="J9" s="220"/>
      <c r="K9" s="103" t="str">
        <f>IF(F9&lt;&gt;"", MOD(F9, 360), "")</f>
        <v/>
      </c>
      <c r="L9" s="104" t="str">
        <f>IF(J9&gt;0, ROUND(MOD(F9+DEGREES(ASIN(((I9/J9)*SIN(RADIANS(H9-F9))))), 360),0), "")</f>
        <v/>
      </c>
      <c r="M9" s="105" t="str">
        <f>IF(L9&lt;&gt;"", ROUND(MOD(L9+L10, 360), 0), "")</f>
        <v/>
      </c>
      <c r="N9" s="210" t="str">
        <f>IF(M9&lt;&gt;"", MOD(M9+M10, 360), "")</f>
        <v/>
      </c>
      <c r="O9" s="142"/>
      <c r="P9" s="106" t="str">
        <f>IF(J9&lt;&gt;"", ROUND(J9*SQRT(1-((I9/J9)*SIN(RADIANS(H9-F9)))^2)-I9*COS(RADIANS(H9-F9)), 0), "")</f>
        <v/>
      </c>
      <c r="Q9" s="107" t="str">
        <f>IF(P9&lt;&gt;"", O9/P9, "")</f>
        <v/>
      </c>
      <c r="R9" s="108" t="str">
        <f>IF(Q9&lt;&gt;"", MROUND(Q9/24, TIME(0,0,1)), "")</f>
        <v/>
      </c>
      <c r="S9" s="165">
        <f>IF(P9&lt;&gt;"", ROUND(Q9*$V$13, 1), 0)</f>
        <v>0</v>
      </c>
      <c r="T9" s="188" t="s">
        <v>63</v>
      </c>
      <c r="U9" s="189"/>
      <c r="V9" s="186" t="s">
        <v>70</v>
      </c>
      <c r="W9" s="187"/>
    </row>
    <row r="10" spans="1:23" ht="24" customHeight="1" thickBot="1" x14ac:dyDescent="0.2">
      <c r="A10" s="232"/>
      <c r="B10" s="253"/>
      <c r="C10" s="97"/>
      <c r="D10" s="98"/>
      <c r="E10" s="215"/>
      <c r="F10" s="217"/>
      <c r="G10" s="219"/>
      <c r="H10" s="208"/>
      <c r="I10" s="209"/>
      <c r="J10" s="221"/>
      <c r="K10" s="99" t="str">
        <f>IF(L9&lt;&gt;"", L9-F9, "")</f>
        <v/>
      </c>
      <c r="L10" s="84"/>
      <c r="M10" s="85">
        <v>0</v>
      </c>
      <c r="N10" s="211"/>
      <c r="O10" s="141" t="str">
        <f>IF(O9&lt;&gt;"", O8-O9, "")</f>
        <v/>
      </c>
      <c r="P10" s="100"/>
      <c r="Q10" s="101"/>
      <c r="R10" s="102"/>
      <c r="S10" s="164">
        <f>IF(S9&lt;&gt;"", S8-S9, "")</f>
        <v>36</v>
      </c>
      <c r="T10" s="174" t="s">
        <v>69</v>
      </c>
      <c r="U10" s="175"/>
      <c r="V10" s="169">
        <v>38</v>
      </c>
      <c r="W10" s="81" t="s">
        <v>72</v>
      </c>
    </row>
    <row r="11" spans="1:23" ht="24" customHeight="1" thickBot="1" x14ac:dyDescent="0.2">
      <c r="A11" s="247"/>
      <c r="B11" s="254"/>
      <c r="C11" s="90"/>
      <c r="D11" s="91"/>
      <c r="E11" s="214"/>
      <c r="F11" s="216"/>
      <c r="G11" s="218">
        <f>MOD(F11+L12,360)</f>
        <v>0</v>
      </c>
      <c r="H11" s="88"/>
      <c r="I11" s="89"/>
      <c r="J11" s="220"/>
      <c r="K11" s="103" t="str">
        <f>IF(F11&lt;&gt;"", MOD(F11, 360), "")</f>
        <v/>
      </c>
      <c r="L11" s="104" t="str">
        <f>IF(J11&gt;0, ROUND(MOD(F11+DEGREES(ASIN(((I11/J11)*SIN(RADIANS(H11-F11))))), 360),0), "")</f>
        <v/>
      </c>
      <c r="M11" s="105" t="str">
        <f>IF(L11&lt;&gt;"", ROUND(MOD(L11+L12, 360), 0), "")</f>
        <v/>
      </c>
      <c r="N11" s="210" t="str">
        <f>IF(M11&lt;&gt;"", MOD(M11+M12, 360), "")</f>
        <v/>
      </c>
      <c r="O11" s="142"/>
      <c r="P11" s="106" t="str">
        <f>IF(J11&lt;&gt;"", ROUND(J11*SQRT(1-((I11/J11)*SIN(RADIANS(H11-F11)))^2)-I11*COS(RADIANS(H11-F11)), 0), "")</f>
        <v/>
      </c>
      <c r="Q11" s="107" t="str">
        <f>IF(P11&lt;&gt;"", O11/P11, "")</f>
        <v/>
      </c>
      <c r="R11" s="108" t="str">
        <f>IF(Q11&lt;&gt;"", MROUND(Q11/24, TIME(0,0,1)), "")</f>
        <v/>
      </c>
      <c r="S11" s="165">
        <f>IF(P11&lt;&gt;"", ROUND(Q11*$V$13, 1), 0)</f>
        <v>0</v>
      </c>
      <c r="T11" s="174" t="s">
        <v>64</v>
      </c>
      <c r="U11" s="175"/>
      <c r="V11" s="170">
        <v>2</v>
      </c>
      <c r="W11" s="81" t="s">
        <v>76</v>
      </c>
    </row>
    <row r="12" spans="1:23" ht="24" customHeight="1" thickBot="1" x14ac:dyDescent="0.2">
      <c r="A12" s="257"/>
      <c r="B12" s="258"/>
      <c r="C12" s="97"/>
      <c r="D12" s="98"/>
      <c r="E12" s="215"/>
      <c r="F12" s="217"/>
      <c r="G12" s="219"/>
      <c r="H12" s="208"/>
      <c r="I12" s="209"/>
      <c r="J12" s="221"/>
      <c r="K12" s="99" t="str">
        <f>IF(L11&lt;&gt;"", L11-F11, "")</f>
        <v/>
      </c>
      <c r="L12" s="84"/>
      <c r="M12" s="85">
        <v>0</v>
      </c>
      <c r="N12" s="211"/>
      <c r="O12" s="141" t="str">
        <f>IF(O11&lt;&gt;"", O10-O11, "")</f>
        <v/>
      </c>
      <c r="P12" s="100"/>
      <c r="Q12" s="101"/>
      <c r="R12" s="102"/>
      <c r="S12" s="164">
        <f>IF(S11&lt;&gt;"", S10-S11, "")</f>
        <v>36</v>
      </c>
      <c r="T12" s="174" t="s">
        <v>65</v>
      </c>
      <c r="U12" s="175"/>
      <c r="V12" s="171">
        <f>V10-V11</f>
        <v>36</v>
      </c>
      <c r="W12" s="81" t="s">
        <v>80</v>
      </c>
    </row>
    <row r="13" spans="1:23" ht="24" customHeight="1" thickBot="1" x14ac:dyDescent="0.2">
      <c r="A13" s="224"/>
      <c r="B13" s="225"/>
      <c r="C13" s="90"/>
      <c r="D13" s="91"/>
      <c r="E13" s="214"/>
      <c r="F13" s="216"/>
      <c r="G13" s="218">
        <f>MOD(F13+L14,360)</f>
        <v>0</v>
      </c>
      <c r="H13" s="88"/>
      <c r="I13" s="89"/>
      <c r="J13" s="220"/>
      <c r="K13" s="103" t="str">
        <f>IF(F13&lt;&gt;"", MOD(F13, 360), "")</f>
        <v/>
      </c>
      <c r="L13" s="104" t="str">
        <f>IF(J13&gt;0, ROUND(MOD(F13+DEGREES(ASIN(((I13/J13)*SIN(RADIANS(H13-F13))))), 360),0), "")</f>
        <v/>
      </c>
      <c r="M13" s="105" t="str">
        <f>IF(L13&lt;&gt;"", ROUND(MOD(L13+L14, 360), 0), "")</f>
        <v/>
      </c>
      <c r="N13" s="210" t="str">
        <f>IF(M13&lt;&gt;"", MOD(M13+M14, 360), "")</f>
        <v/>
      </c>
      <c r="O13" s="142"/>
      <c r="P13" s="106" t="str">
        <f>IF(J13&lt;&gt;"", ROUND(J13*SQRT(1-((I13/J13)*SIN(RADIANS(H13-F13)))^2)-I13*COS(RADIANS(H13-F13)), 0), "")</f>
        <v/>
      </c>
      <c r="Q13" s="107" t="str">
        <f>IF(P13&lt;&gt;"", O13/P13, "")</f>
        <v/>
      </c>
      <c r="R13" s="108" t="str">
        <f>IF(Q13&lt;&gt;"", MROUND(Q13/24, TIME(0,0,1)), "")</f>
        <v/>
      </c>
      <c r="S13" s="165">
        <f>IF(P13&lt;&gt;"", ROUND(Q13*$V$13, 1), 0)</f>
        <v>0</v>
      </c>
      <c r="T13" s="174" t="s">
        <v>66</v>
      </c>
      <c r="U13" s="175"/>
      <c r="V13" s="172">
        <v>8.5</v>
      </c>
      <c r="W13" s="81" t="s">
        <v>161</v>
      </c>
    </row>
    <row r="14" spans="1:23" ht="24" customHeight="1" thickBot="1" x14ac:dyDescent="0.2">
      <c r="A14" s="232"/>
      <c r="B14" s="253"/>
      <c r="C14" s="97"/>
      <c r="D14" s="98"/>
      <c r="E14" s="215"/>
      <c r="F14" s="217"/>
      <c r="G14" s="219"/>
      <c r="H14" s="208"/>
      <c r="I14" s="209"/>
      <c r="J14" s="221"/>
      <c r="K14" s="99" t="str">
        <f>IF(L13&lt;&gt;"", L13-F13, "")</f>
        <v/>
      </c>
      <c r="L14" s="84"/>
      <c r="M14" s="85">
        <v>0</v>
      </c>
      <c r="N14" s="211"/>
      <c r="O14" s="141" t="str">
        <f>IF(O13&lt;&gt;"", O12-O13, "")</f>
        <v/>
      </c>
      <c r="P14" s="100"/>
      <c r="Q14" s="101"/>
      <c r="R14" s="102"/>
      <c r="S14" s="164">
        <f>IF(S13&lt;&gt;"", S12-S13, "")</f>
        <v>36</v>
      </c>
      <c r="T14" s="174" t="s">
        <v>56</v>
      </c>
      <c r="U14" s="175"/>
      <c r="V14" s="171">
        <f>S27</f>
        <v>0</v>
      </c>
      <c r="W14" s="81" t="s">
        <v>73</v>
      </c>
    </row>
    <row r="15" spans="1:23" ht="24" customHeight="1" thickBot="1" x14ac:dyDescent="0.2">
      <c r="A15" s="247"/>
      <c r="B15" s="254"/>
      <c r="C15" s="90"/>
      <c r="D15" s="91"/>
      <c r="E15" s="214"/>
      <c r="F15" s="216"/>
      <c r="G15" s="218">
        <f>MOD(F15+L16,360)</f>
        <v>0</v>
      </c>
      <c r="H15" s="88"/>
      <c r="I15" s="89"/>
      <c r="J15" s="220"/>
      <c r="K15" s="103" t="str">
        <f>IF(F15&lt;&gt;"", MOD(F15, 360), "")</f>
        <v/>
      </c>
      <c r="L15" s="104" t="str">
        <f>IF(J15&gt;0, ROUND(MOD(F15+DEGREES(ASIN(((I15/J15)*SIN(RADIANS(H15-F15))))), 360),0), "")</f>
        <v/>
      </c>
      <c r="M15" s="105" t="str">
        <f>IF(L15&lt;&gt;"", ROUND(MOD(L15+L16, 360), 0), "")</f>
        <v/>
      </c>
      <c r="N15" s="210" t="str">
        <f>IF(M15&lt;&gt;"", MOD(M15+M16, 360), "")</f>
        <v/>
      </c>
      <c r="O15" s="142"/>
      <c r="P15" s="106" t="str">
        <f>IF(J15&lt;&gt;"", ROUND(J15*SQRT(1-((I15/J15)*SIN(RADIANS(H15-F15)))^2)-I15*COS(RADIANS(H15-F15)), 0), "")</f>
        <v/>
      </c>
      <c r="Q15" s="107" t="str">
        <f>IF(P15&lt;&gt;"", O15/P15, "")</f>
        <v/>
      </c>
      <c r="R15" s="108" t="str">
        <f>IF(Q15&lt;&gt;"", MROUND(Q15/24, TIME(0,0,1)), "")</f>
        <v/>
      </c>
      <c r="S15" s="165">
        <f>IF(P15&lt;&gt;"", ROUND(Q15*$V$13, 1), 0)</f>
        <v>0</v>
      </c>
      <c r="T15" s="174" t="s">
        <v>67</v>
      </c>
      <c r="U15" s="175"/>
      <c r="V15" s="171">
        <f>V12-S27</f>
        <v>36</v>
      </c>
      <c r="W15" s="81" t="s">
        <v>74</v>
      </c>
    </row>
    <row r="16" spans="1:23" ht="24" customHeight="1" thickBot="1" x14ac:dyDescent="0.2">
      <c r="A16" s="232"/>
      <c r="B16" s="253"/>
      <c r="C16" s="97"/>
      <c r="D16" s="98"/>
      <c r="E16" s="215"/>
      <c r="F16" s="217"/>
      <c r="G16" s="219"/>
      <c r="H16" s="208"/>
      <c r="I16" s="209"/>
      <c r="J16" s="221"/>
      <c r="K16" s="99" t="str">
        <f>IF(L15&lt;&gt;"", L15-F15, "")</f>
        <v/>
      </c>
      <c r="L16" s="84"/>
      <c r="M16" s="85">
        <v>0</v>
      </c>
      <c r="N16" s="211"/>
      <c r="O16" s="141" t="str">
        <f>IF(O15&lt;&gt;"", O14-O15, "")</f>
        <v/>
      </c>
      <c r="P16" s="100"/>
      <c r="Q16" s="101"/>
      <c r="R16" s="102"/>
      <c r="S16" s="164">
        <f>IF(S15&lt;&gt;"", S14-S15, "")</f>
        <v>36</v>
      </c>
      <c r="T16" s="174" t="s">
        <v>68</v>
      </c>
      <c r="U16" s="175"/>
      <c r="V16" s="173">
        <f>(V15/V13)/24</f>
        <v>0.17647058823529413</v>
      </c>
      <c r="W16" s="81" t="s">
        <v>75</v>
      </c>
    </row>
    <row r="17" spans="1:23" ht="24" customHeight="1" thickBot="1" x14ac:dyDescent="0.2">
      <c r="A17" s="247"/>
      <c r="B17" s="254"/>
      <c r="C17" s="90"/>
      <c r="D17" s="91"/>
      <c r="E17" s="214"/>
      <c r="F17" s="216"/>
      <c r="G17" s="218">
        <f>MOD(F17+L18,360)</f>
        <v>0</v>
      </c>
      <c r="H17" s="88"/>
      <c r="I17" s="89"/>
      <c r="J17" s="220"/>
      <c r="K17" s="103" t="str">
        <f>IF(F17&lt;&gt;"", MOD(F17, 360), "")</f>
        <v/>
      </c>
      <c r="L17" s="104" t="str">
        <f>IF(J17&gt;0, ROUND(MOD(F17+DEGREES(ASIN(((I17/J17)*SIN(RADIANS(H17-F17))))), 360),0), "")</f>
        <v/>
      </c>
      <c r="M17" s="105" t="str">
        <f>IF(L17&lt;&gt;"", ROUND(MOD(L17+L18, 360), 0), "")</f>
        <v/>
      </c>
      <c r="N17" s="210" t="str">
        <f>IF(M17&lt;&gt;"", MOD(M17+M18, 360), "")</f>
        <v/>
      </c>
      <c r="O17" s="142"/>
      <c r="P17" s="106" t="str">
        <f>IF(J17&lt;&gt;"", ROUND(J17*SQRT(1-((I17/J17)*SIN(RADIANS(H17-F17)))^2)-I17*COS(RADIANS(H17-F17)), 0), "")</f>
        <v/>
      </c>
      <c r="Q17" s="107" t="str">
        <f>IF(P17&lt;&gt;"", O17/P17, "")</f>
        <v/>
      </c>
      <c r="R17" s="108" t="str">
        <f>IF(Q17&lt;&gt;"", MROUND(Q17/24, TIME(0,0,1)), "")</f>
        <v/>
      </c>
      <c r="S17" s="165">
        <f>IF(P17&lt;&gt;"", ROUND(Q17*$V$13, 1), 0)</f>
        <v>0</v>
      </c>
      <c r="T17" s="255" t="s">
        <v>60</v>
      </c>
      <c r="U17" s="255"/>
      <c r="V17" s="255"/>
      <c r="W17" s="256"/>
    </row>
    <row r="18" spans="1:23" ht="24" customHeight="1" thickBot="1" x14ac:dyDescent="0.2">
      <c r="A18" s="259"/>
      <c r="B18" s="260"/>
      <c r="C18" s="97"/>
      <c r="D18" s="98"/>
      <c r="E18" s="215"/>
      <c r="F18" s="217"/>
      <c r="G18" s="219"/>
      <c r="H18" s="208"/>
      <c r="I18" s="209"/>
      <c r="J18" s="221"/>
      <c r="K18" s="99" t="str">
        <f>IF(L17&lt;&gt;"", L17-F17, "")</f>
        <v/>
      </c>
      <c r="L18" s="84"/>
      <c r="M18" s="85">
        <v>0</v>
      </c>
      <c r="N18" s="211"/>
      <c r="O18" s="141" t="str">
        <f>IF(O17&lt;&gt;"", O10-O17, "")</f>
        <v/>
      </c>
      <c r="P18" s="100"/>
      <c r="Q18" s="101"/>
      <c r="R18" s="102"/>
      <c r="S18" s="164">
        <f>IF(S17&lt;&gt;"", S16-S17, "")</f>
        <v>36</v>
      </c>
      <c r="T18" s="184" t="s">
        <v>24</v>
      </c>
      <c r="U18" s="185"/>
      <c r="V18" s="182" t="s">
        <v>25</v>
      </c>
      <c r="W18" s="183"/>
    </row>
    <row r="19" spans="1:23" ht="24" customHeight="1" thickBot="1" x14ac:dyDescent="0.2">
      <c r="A19" s="224"/>
      <c r="B19" s="261"/>
      <c r="C19" s="90"/>
      <c r="D19" s="91"/>
      <c r="E19" s="214"/>
      <c r="F19" s="262"/>
      <c r="G19" s="218">
        <f>MOD(F19+L20,360)</f>
        <v>0</v>
      </c>
      <c r="H19" s="88"/>
      <c r="I19" s="89"/>
      <c r="J19" s="220"/>
      <c r="K19" s="103" t="str">
        <f>IF(F19&lt;&gt;"", MOD(F19, 360), "")</f>
        <v/>
      </c>
      <c r="L19" s="104" t="str">
        <f>IF(J19&gt;0, ROUND(MOD(F19+DEGREES(ASIN(((I19/J19)*SIN(RADIANS(H19-F19))))), 360),0), "")</f>
        <v/>
      </c>
      <c r="M19" s="105" t="str">
        <f>IF(L19&lt;&gt;"", ROUND(MOD(L19+L20, 360), 0), "")</f>
        <v/>
      </c>
      <c r="N19" s="210" t="str">
        <f>IF(M19&lt;&gt;"", MOD(M19+M20, 360), "")</f>
        <v/>
      </c>
      <c r="O19" s="142"/>
      <c r="P19" s="106" t="str">
        <f>IF(J19&lt;&gt;"", ROUND(J19*SQRT(1-((I19/J19)*SIN(RADIANS(H19-F19)))^2)-I19*COS(RADIANS(H19-F19)), 0), "")</f>
        <v/>
      </c>
      <c r="Q19" s="107" t="str">
        <f>IF(P19&lt;&gt;"", O19/P19, "")</f>
        <v/>
      </c>
      <c r="R19" s="108" t="str">
        <f>IF(Q19&lt;&gt;"", MROUND(Q19/24, TIME(0,0,1)), "")</f>
        <v/>
      </c>
      <c r="S19" s="165">
        <f>IF(P19&lt;&gt;"", ROUND(Q19*$V$13, 1), 0)</f>
        <v>0</v>
      </c>
      <c r="T19" s="178"/>
      <c r="U19" s="179"/>
      <c r="V19" s="180"/>
      <c r="W19" s="181"/>
    </row>
    <row r="20" spans="1:23" ht="24" customHeight="1" thickBot="1" x14ac:dyDescent="0.2">
      <c r="A20" s="232"/>
      <c r="B20" s="264"/>
      <c r="C20" s="97"/>
      <c r="D20" s="98"/>
      <c r="E20" s="215"/>
      <c r="F20" s="263"/>
      <c r="G20" s="219"/>
      <c r="H20" s="208"/>
      <c r="I20" s="209"/>
      <c r="J20" s="221"/>
      <c r="K20" s="99" t="str">
        <f>IF(L19&lt;&gt;"", L19-F19, "")</f>
        <v/>
      </c>
      <c r="L20" s="84"/>
      <c r="M20" s="85">
        <v>0</v>
      </c>
      <c r="N20" s="211"/>
      <c r="O20" s="141" t="str">
        <f>IF(O19&lt;&gt;"", O18-O19, "")</f>
        <v/>
      </c>
      <c r="P20" s="100"/>
      <c r="Q20" s="101"/>
      <c r="R20" s="102"/>
      <c r="S20" s="164">
        <f>IF(S19&lt;&gt;"", S18-S19, "")</f>
        <v>36</v>
      </c>
      <c r="T20" s="157"/>
      <c r="U20" s="176" t="s">
        <v>32</v>
      </c>
      <c r="V20" s="177"/>
      <c r="W20" s="144"/>
    </row>
    <row r="21" spans="1:23" ht="24" customHeight="1" thickBot="1" x14ac:dyDescent="0.2">
      <c r="A21" s="234"/>
      <c r="B21" s="265"/>
      <c r="C21" s="90"/>
      <c r="D21" s="91"/>
      <c r="E21" s="214"/>
      <c r="F21" s="262"/>
      <c r="G21" s="218">
        <f>MOD(F21+L22,360)</f>
        <v>0</v>
      </c>
      <c r="H21" s="88"/>
      <c r="I21" s="89"/>
      <c r="J21" s="220"/>
      <c r="K21" s="103" t="str">
        <f>IF(F21&lt;&gt;"", MOD(F21, 360), "")</f>
        <v/>
      </c>
      <c r="L21" s="104" t="str">
        <f>IF(J21&gt;0, ROUND(MOD(F21+DEGREES(ASIN(((I21/J21)*SIN(RADIANS(H21-F21))))), 360),0), "")</f>
        <v/>
      </c>
      <c r="M21" s="105" t="str">
        <f>IF(L21&lt;&gt;"", ROUND(MOD(L21+L22, 360), 0), "")</f>
        <v/>
      </c>
      <c r="N21" s="210" t="str">
        <f>IF(M21&lt;&gt;"", MOD(M21+M22, 360), "")</f>
        <v/>
      </c>
      <c r="O21" s="142"/>
      <c r="P21" s="106" t="str">
        <f>IF(J21&lt;&gt;"", ROUND(J21*SQRT(1-((I21/J21)*SIN(RADIANS(H21-F21)))^2)-I21*COS(RADIANS(H21-F21)), 0), "")</f>
        <v/>
      </c>
      <c r="Q21" s="107" t="str">
        <f>IF(P21&lt;&gt;"", O21/P21, "")</f>
        <v/>
      </c>
      <c r="R21" s="108" t="str">
        <f>IF(Q21&lt;&gt;"", MROUND(Q21/24, TIME(0,0,1)), "")</f>
        <v/>
      </c>
      <c r="S21" s="165">
        <f>IF(P21&lt;&gt;"", ROUND(Q21*$V$13, 1), 0)</f>
        <v>0</v>
      </c>
      <c r="T21" s="157"/>
      <c r="U21" s="176" t="s">
        <v>81</v>
      </c>
      <c r="V21" s="177"/>
      <c r="W21" s="144"/>
    </row>
    <row r="22" spans="1:23" ht="24" customHeight="1" thickBot="1" x14ac:dyDescent="0.2">
      <c r="A22" s="266"/>
      <c r="B22" s="246"/>
      <c r="C22" s="97"/>
      <c r="D22" s="98"/>
      <c r="E22" s="215"/>
      <c r="F22" s="263"/>
      <c r="G22" s="219"/>
      <c r="H22" s="208"/>
      <c r="I22" s="209"/>
      <c r="J22" s="221"/>
      <c r="K22" s="99" t="str">
        <f>IF(L21&lt;&gt;"", L21-F21, "")</f>
        <v/>
      </c>
      <c r="L22" s="84"/>
      <c r="M22" s="85">
        <v>0</v>
      </c>
      <c r="N22" s="211"/>
      <c r="O22" s="141" t="str">
        <f>IF(O21&lt;&gt;"", O20-O21, "")</f>
        <v/>
      </c>
      <c r="P22" s="100"/>
      <c r="Q22" s="101"/>
      <c r="R22" s="102"/>
      <c r="S22" s="164">
        <f>IF(S21&lt;&gt;"", S20-S21, "")</f>
        <v>36</v>
      </c>
      <c r="T22" s="157"/>
      <c r="U22" s="176" t="s">
        <v>82</v>
      </c>
      <c r="V22" s="177"/>
      <c r="W22" s="144"/>
    </row>
    <row r="23" spans="1:23" ht="24" customHeight="1" thickBot="1" x14ac:dyDescent="0.2">
      <c r="A23" s="247"/>
      <c r="B23" s="248"/>
      <c r="C23" s="90"/>
      <c r="D23" s="91"/>
      <c r="E23" s="214"/>
      <c r="F23" s="262"/>
      <c r="G23" s="218">
        <f>MOD(F23+L24,360)</f>
        <v>0</v>
      </c>
      <c r="H23" s="88"/>
      <c r="I23" s="89"/>
      <c r="J23" s="220"/>
      <c r="K23" s="103" t="str">
        <f>IF(F23&lt;&gt;"", MOD(F23, 360), "")</f>
        <v/>
      </c>
      <c r="L23" s="104" t="str">
        <f>IF(J23&gt;0, ROUND(MOD(F23+DEGREES(ASIN(((I23/J23)*SIN(RADIANS(H23-F23))))), 360),0), "")</f>
        <v/>
      </c>
      <c r="M23" s="105" t="str">
        <f>IF(L23&lt;&gt;"", ROUND(MOD(L23+L24, 360), 0), "")</f>
        <v/>
      </c>
      <c r="N23" s="210" t="str">
        <f>IF(M23&lt;&gt;"", MOD(M23+M24, 360), "")</f>
        <v/>
      </c>
      <c r="O23" s="142"/>
      <c r="P23" s="106" t="str">
        <f>IF(J23&lt;&gt;"", ROUND(J23*SQRT(1-((I23/J23)*SIN(RADIANS(H23-F23)))^2)-I23*COS(RADIANS(H23-F23)), 0), "")</f>
        <v/>
      </c>
      <c r="Q23" s="107" t="str">
        <f>IF(P23&lt;&gt;"", O23/P23, "")</f>
        <v/>
      </c>
      <c r="R23" s="108" t="str">
        <f>IF(Q23&lt;&gt;"", MROUND(Q23/24, TIME(0,0,1)), "")</f>
        <v/>
      </c>
      <c r="S23" s="165">
        <f>IF(P23&lt;&gt;"", ROUND(Q23*$V$13, 1), 0)</f>
        <v>0</v>
      </c>
      <c r="T23" s="157"/>
      <c r="U23" s="176" t="s">
        <v>83</v>
      </c>
      <c r="V23" s="177"/>
      <c r="W23" s="144"/>
    </row>
    <row r="24" spans="1:23" ht="24" customHeight="1" thickBot="1" x14ac:dyDescent="0.2">
      <c r="A24" s="222"/>
      <c r="B24" s="260"/>
      <c r="C24" s="97"/>
      <c r="D24" s="98"/>
      <c r="E24" s="215"/>
      <c r="F24" s="263"/>
      <c r="G24" s="219"/>
      <c r="H24" s="208"/>
      <c r="I24" s="209"/>
      <c r="J24" s="221"/>
      <c r="K24" s="99" t="str">
        <f>IF(L23&lt;&gt;"", L23-F23, "")</f>
        <v/>
      </c>
      <c r="L24" s="84"/>
      <c r="M24" s="85">
        <v>0</v>
      </c>
      <c r="N24" s="211"/>
      <c r="O24" s="141" t="str">
        <f>IF(O23&lt;&gt;"", O22-O23, "")</f>
        <v/>
      </c>
      <c r="P24" s="100"/>
      <c r="Q24" s="101"/>
      <c r="R24" s="102"/>
      <c r="S24" s="164">
        <f>IF(S23&lt;&gt;"", S22-S23, "")</f>
        <v>36</v>
      </c>
      <c r="T24" s="157"/>
      <c r="U24" s="176" t="s">
        <v>24</v>
      </c>
      <c r="V24" s="177"/>
      <c r="W24" s="144"/>
    </row>
    <row r="25" spans="1:23" ht="24" customHeight="1" thickBot="1" x14ac:dyDescent="0.2">
      <c r="A25" s="267"/>
      <c r="B25" s="268"/>
      <c r="C25" s="90"/>
      <c r="D25" s="91"/>
      <c r="E25" s="214"/>
      <c r="F25" s="262"/>
      <c r="G25" s="218">
        <f>MOD(F25+L26,360)</f>
        <v>0</v>
      </c>
      <c r="H25" s="88"/>
      <c r="I25" s="89"/>
      <c r="J25" s="276"/>
      <c r="K25" s="103" t="str">
        <f>IF(F25&lt;&gt;"", MOD(F25, 360), "")</f>
        <v/>
      </c>
      <c r="L25" s="104" t="str">
        <f>IF(J25&gt;0, ROUND(MOD(F25+DEGREES(ASIN(((I25/J25)*SIN(RADIANS(H25-F25))))), 360),0), "")</f>
        <v/>
      </c>
      <c r="M25" s="105" t="str">
        <f>IF(L25&lt;&gt;"", ROUND(MOD(L25+L26, 360), 0), "")</f>
        <v/>
      </c>
      <c r="N25" s="210" t="str">
        <f>IF(M25&lt;&gt;"", MOD(M25+M26, 360), "")</f>
        <v/>
      </c>
      <c r="O25" s="142"/>
      <c r="P25" s="106" t="str">
        <f>IF(J25&lt;&gt;"", ROUND(J25*SQRT(1-((I25/J25)*SIN(RADIANS(H25-F25)))^2)-I25*COS(RADIANS(H25-F25)), 0), "")</f>
        <v/>
      </c>
      <c r="Q25" s="107" t="str">
        <f>IF(P25&lt;&gt;"", O25/P25, "")</f>
        <v/>
      </c>
      <c r="R25" s="108" t="str">
        <f>IF(Q25&lt;&gt;"", MROUND(Q25/24, TIME(0,0,1)), "")</f>
        <v/>
      </c>
      <c r="S25" s="165">
        <f>IF(P25&lt;&gt;"", ROUND(Q25*$V$13, 1), 0)</f>
        <v>0</v>
      </c>
      <c r="T25" s="157"/>
      <c r="U25" s="176" t="s">
        <v>33</v>
      </c>
      <c r="V25" s="177"/>
      <c r="W25" s="144"/>
    </row>
    <row r="26" spans="1:23" ht="24" customHeight="1" thickBot="1" x14ac:dyDescent="0.2">
      <c r="A26" s="266"/>
      <c r="B26" s="253"/>
      <c r="C26" s="97"/>
      <c r="D26" s="98"/>
      <c r="E26" s="215"/>
      <c r="F26" s="263"/>
      <c r="G26" s="219"/>
      <c r="H26" s="208"/>
      <c r="I26" s="209"/>
      <c r="J26" s="221"/>
      <c r="K26" s="99" t="str">
        <f>IF(L25&lt;&gt;"", L25-F25, "")</f>
        <v/>
      </c>
      <c r="L26" s="84"/>
      <c r="M26" s="85">
        <v>0</v>
      </c>
      <c r="N26" s="211"/>
      <c r="O26" s="141" t="str">
        <f>IF(O25&lt;&gt;"", O24-O25, "")</f>
        <v/>
      </c>
      <c r="P26" s="100"/>
      <c r="Q26" s="101"/>
      <c r="R26" s="102"/>
      <c r="S26" s="164">
        <f>IF(S25&lt;&gt;"", S24-S25, "")</f>
        <v>36</v>
      </c>
      <c r="T26" s="157"/>
      <c r="U26" s="176" t="s">
        <v>34</v>
      </c>
      <c r="V26" s="177"/>
      <c r="W26" s="144"/>
    </row>
    <row r="27" spans="1:23" ht="24" customHeight="1" thickBot="1" x14ac:dyDescent="0.2">
      <c r="A27" s="247"/>
      <c r="B27" s="254"/>
      <c r="C27" s="70"/>
      <c r="D27" s="70"/>
      <c r="E27" s="273" t="s">
        <v>140</v>
      </c>
      <c r="F27" s="273"/>
      <c r="G27" s="273"/>
      <c r="H27" s="273"/>
      <c r="I27" s="274"/>
      <c r="J27" s="275"/>
      <c r="K27" s="275"/>
      <c r="L27" s="275"/>
      <c r="M27" s="275"/>
      <c r="N27" s="275"/>
      <c r="O27" s="143">
        <f>SUM(O5,O7,O9,O11,O13,O15,O17,O19,O21,O23,O25)</f>
        <v>0</v>
      </c>
      <c r="P27" s="67"/>
      <c r="Q27" s="73">
        <f>SUM(Q5:Q26)</f>
        <v>0</v>
      </c>
      <c r="R27" s="166">
        <f>MROUND(Q27/24, TIME(0,0,1))</f>
        <v>0</v>
      </c>
      <c r="S27" s="168">
        <f>SUM(S5,S7,S9,S11,S13,S15,S17,S19,S21,S23,S25)</f>
        <v>0</v>
      </c>
      <c r="T27" s="157"/>
      <c r="U27" s="176" t="s">
        <v>35</v>
      </c>
      <c r="V27" s="177"/>
      <c r="W27" s="144"/>
    </row>
    <row r="28" spans="1:23" ht="24" customHeight="1" x14ac:dyDescent="0.2">
      <c r="A28" s="277" t="s">
        <v>84</v>
      </c>
      <c r="B28" s="278"/>
      <c r="C28" s="278"/>
      <c r="D28" s="278"/>
      <c r="E28" s="278"/>
      <c r="F28" s="278"/>
      <c r="G28" s="278"/>
      <c r="H28" s="279"/>
      <c r="I28" s="149"/>
      <c r="J28" s="150"/>
      <c r="K28" s="150"/>
      <c r="L28" s="150"/>
      <c r="M28" s="150"/>
      <c r="N28" s="118"/>
      <c r="O28" s="118"/>
      <c r="P28" s="119"/>
      <c r="Q28" s="118"/>
      <c r="R28" s="120"/>
      <c r="S28" s="167"/>
      <c r="T28" s="158"/>
      <c r="U28" s="176" t="s">
        <v>61</v>
      </c>
      <c r="V28" s="269"/>
      <c r="W28" s="144"/>
    </row>
    <row r="29" spans="1:23" ht="16.5" customHeight="1" x14ac:dyDescent="0.2">
      <c r="A29" s="8"/>
      <c r="B29" s="9"/>
      <c r="C29" s="270" t="s">
        <v>24</v>
      </c>
      <c r="D29" s="271"/>
      <c r="E29" s="270" t="s">
        <v>25</v>
      </c>
      <c r="F29" s="271"/>
      <c r="G29" s="270" t="s">
        <v>85</v>
      </c>
      <c r="H29" s="272"/>
      <c r="I29" s="151"/>
      <c r="J29" s="151"/>
      <c r="K29" s="151"/>
      <c r="L29" s="152"/>
      <c r="M29" s="152"/>
      <c r="N29" s="122" t="s">
        <v>155</v>
      </c>
      <c r="O29" s="121"/>
      <c r="P29" s="121"/>
      <c r="Q29" s="121"/>
      <c r="R29" s="121"/>
      <c r="S29" s="127"/>
      <c r="T29" s="128"/>
      <c r="U29" s="128"/>
      <c r="V29" s="128"/>
      <c r="W29" s="129"/>
    </row>
    <row r="30" spans="1:23" ht="16.5" customHeight="1" x14ac:dyDescent="0.2">
      <c r="A30" s="10" t="s">
        <v>31</v>
      </c>
      <c r="B30" s="109"/>
      <c r="C30" s="110"/>
      <c r="D30" s="111"/>
      <c r="E30" s="110"/>
      <c r="F30" s="111"/>
      <c r="G30" s="114"/>
      <c r="H30" s="115"/>
      <c r="I30" s="151"/>
      <c r="J30" s="151"/>
      <c r="K30" s="151"/>
      <c r="L30" s="152"/>
      <c r="M30" s="152"/>
      <c r="N30" s="122"/>
      <c r="O30" s="138" t="s">
        <v>163</v>
      </c>
      <c r="P30" s="139"/>
      <c r="Q30" s="121"/>
      <c r="R30" s="121"/>
      <c r="S30" s="145"/>
      <c r="T30" s="131"/>
      <c r="U30" s="132"/>
      <c r="V30" s="146"/>
      <c r="W30" s="133"/>
    </row>
    <row r="31" spans="1:23" ht="16.5" customHeight="1" x14ac:dyDescent="0.2">
      <c r="A31" s="10" t="s">
        <v>86</v>
      </c>
      <c r="B31" s="109"/>
      <c r="C31" s="110"/>
      <c r="D31" s="111"/>
      <c r="E31" s="110"/>
      <c r="F31" s="111"/>
      <c r="G31" s="114"/>
      <c r="H31" s="115"/>
      <c r="I31" s="151"/>
      <c r="J31" s="151"/>
      <c r="K31" s="151"/>
      <c r="L31" s="152"/>
      <c r="M31" s="152"/>
      <c r="N31" s="121"/>
      <c r="O31" s="122" t="s">
        <v>156</v>
      </c>
      <c r="P31" s="121"/>
      <c r="Q31" s="121"/>
      <c r="R31" s="121"/>
      <c r="S31" s="130"/>
      <c r="T31" s="131"/>
      <c r="U31" s="131"/>
      <c r="V31" s="131"/>
      <c r="W31" s="133"/>
    </row>
    <row r="32" spans="1:23" ht="16.5" customHeight="1" x14ac:dyDescent="0.2">
      <c r="A32" s="10" t="s">
        <v>87</v>
      </c>
      <c r="B32" s="11"/>
      <c r="C32" s="110"/>
      <c r="D32" s="111"/>
      <c r="E32" s="110"/>
      <c r="F32" s="111"/>
      <c r="G32" s="114"/>
      <c r="H32" s="115"/>
      <c r="I32" s="151"/>
      <c r="J32" s="151"/>
      <c r="K32" s="151"/>
      <c r="L32" s="152"/>
      <c r="M32" s="152"/>
      <c r="N32" s="121"/>
      <c r="O32" s="122" t="s">
        <v>157</v>
      </c>
      <c r="P32" s="121"/>
      <c r="Q32" s="121"/>
      <c r="R32" s="121"/>
      <c r="S32" s="145"/>
      <c r="T32" s="131"/>
      <c r="U32" s="132"/>
      <c r="V32" s="131"/>
      <c r="W32" s="133"/>
    </row>
    <row r="33" spans="1:23" ht="16.5" customHeight="1" x14ac:dyDescent="0.2">
      <c r="A33" s="10" t="s">
        <v>88</v>
      </c>
      <c r="B33" s="11"/>
      <c r="C33" s="110"/>
      <c r="D33" s="111"/>
      <c r="E33" s="110"/>
      <c r="F33" s="111"/>
      <c r="G33" s="114"/>
      <c r="H33" s="115"/>
      <c r="I33" s="152"/>
      <c r="J33" s="152"/>
      <c r="K33" s="152"/>
      <c r="L33" s="152"/>
      <c r="M33" s="152"/>
      <c r="N33" s="121"/>
      <c r="O33" s="122" t="s">
        <v>158</v>
      </c>
      <c r="P33" s="121"/>
      <c r="Q33" s="121"/>
      <c r="R33" s="121"/>
      <c r="S33" s="145"/>
      <c r="T33" s="131"/>
      <c r="U33" s="131"/>
      <c r="V33" s="131"/>
      <c r="W33" s="148"/>
    </row>
    <row r="34" spans="1:23" ht="16.5" customHeight="1" x14ac:dyDescent="0.2">
      <c r="A34" s="8"/>
      <c r="B34" s="14"/>
      <c r="C34" s="9"/>
      <c r="D34" s="15" t="s">
        <v>89</v>
      </c>
      <c r="E34" s="15" t="s">
        <v>90</v>
      </c>
      <c r="F34" s="16" t="s">
        <v>91</v>
      </c>
      <c r="G34" s="114"/>
      <c r="H34" s="115"/>
      <c r="I34" s="152"/>
      <c r="J34" s="152"/>
      <c r="K34" s="152"/>
      <c r="L34" s="152"/>
      <c r="M34" s="152"/>
      <c r="N34" s="121"/>
      <c r="O34" s="122" t="s">
        <v>164</v>
      </c>
      <c r="P34" s="123"/>
      <c r="Q34" s="121"/>
      <c r="R34" s="121"/>
      <c r="S34" s="130"/>
      <c r="T34" s="131"/>
      <c r="U34" s="132"/>
      <c r="V34" s="131"/>
      <c r="W34" s="148"/>
    </row>
    <row r="35" spans="1:23" ht="16.5" customHeight="1" x14ac:dyDescent="0.2">
      <c r="A35" s="17" t="s">
        <v>92</v>
      </c>
      <c r="B35" s="18"/>
      <c r="C35" s="12"/>
      <c r="D35" s="109"/>
      <c r="E35" s="109"/>
      <c r="F35" s="111">
        <f>D35*E35</f>
        <v>0</v>
      </c>
      <c r="G35" s="114"/>
      <c r="H35" s="115"/>
      <c r="I35" s="152"/>
      <c r="J35" s="152"/>
      <c r="K35" s="152"/>
      <c r="L35" s="152"/>
      <c r="M35" s="152"/>
      <c r="N35" s="121"/>
      <c r="O35" s="121" t="s">
        <v>165</v>
      </c>
      <c r="P35" s="123"/>
      <c r="Q35" s="121"/>
      <c r="R35" s="121"/>
      <c r="S35" s="130"/>
      <c r="T35" s="131"/>
      <c r="U35" s="131"/>
      <c r="V35" s="131"/>
      <c r="W35" s="133"/>
    </row>
    <row r="36" spans="1:23" ht="16.5" customHeight="1" x14ac:dyDescent="0.2">
      <c r="A36" s="17" t="s">
        <v>93</v>
      </c>
      <c r="B36" s="18"/>
      <c r="C36" s="12"/>
      <c r="D36" s="109"/>
      <c r="E36" s="109"/>
      <c r="F36" s="111">
        <f t="shared" ref="F36:F38" si="0">D36*E36</f>
        <v>0</v>
      </c>
      <c r="G36" s="114"/>
      <c r="H36" s="115"/>
      <c r="I36" s="152"/>
      <c r="J36" s="152"/>
      <c r="K36" s="152"/>
      <c r="L36" s="152"/>
      <c r="M36" s="152"/>
      <c r="N36" s="121"/>
      <c r="O36" s="121" t="s">
        <v>166</v>
      </c>
      <c r="P36" s="123"/>
      <c r="Q36" s="121"/>
      <c r="R36" s="121"/>
      <c r="S36" s="130"/>
      <c r="T36" s="146"/>
      <c r="U36" s="132"/>
      <c r="V36" s="147"/>
      <c r="W36" s="133"/>
    </row>
    <row r="37" spans="1:23" ht="16.5" customHeight="1" x14ac:dyDescent="0.2">
      <c r="A37" s="17" t="s">
        <v>94</v>
      </c>
      <c r="B37" s="18"/>
      <c r="C37" s="12"/>
      <c r="D37" s="109"/>
      <c r="E37" s="109"/>
      <c r="F37" s="111">
        <f t="shared" si="0"/>
        <v>0</v>
      </c>
      <c r="G37" s="114"/>
      <c r="H37" s="115"/>
      <c r="I37" s="152"/>
      <c r="J37" s="152"/>
      <c r="K37" s="152"/>
      <c r="L37" s="152"/>
      <c r="M37" s="152"/>
      <c r="N37" s="121"/>
      <c r="O37" s="121"/>
      <c r="P37" s="123"/>
      <c r="Q37" s="121"/>
      <c r="R37" s="121"/>
      <c r="S37" s="130"/>
      <c r="T37" s="131"/>
      <c r="U37" s="131"/>
      <c r="V37" s="131"/>
      <c r="W37" s="133"/>
    </row>
    <row r="38" spans="1:23" ht="16.5" customHeight="1" thickBot="1" x14ac:dyDescent="0.25">
      <c r="A38" s="19" t="s">
        <v>95</v>
      </c>
      <c r="B38" s="20"/>
      <c r="C38" s="21"/>
      <c r="D38" s="112"/>
      <c r="E38" s="112"/>
      <c r="F38" s="113">
        <f t="shared" si="0"/>
        <v>0</v>
      </c>
      <c r="G38" s="116"/>
      <c r="H38" s="117"/>
      <c r="I38" s="153"/>
      <c r="J38" s="154"/>
      <c r="K38" s="154"/>
      <c r="L38" s="154"/>
      <c r="M38" s="154"/>
      <c r="N38" s="124"/>
      <c r="O38" s="124"/>
      <c r="P38" s="125"/>
      <c r="Q38" s="124"/>
      <c r="R38" s="126"/>
      <c r="S38" s="134"/>
      <c r="T38" s="135"/>
      <c r="U38" s="136"/>
      <c r="V38" s="135"/>
      <c r="W38" s="137"/>
    </row>
    <row r="39" spans="1:23" x14ac:dyDescent="0.15">
      <c r="S39" s="74"/>
      <c r="T39" s="74"/>
      <c r="U39" s="74"/>
      <c r="V39" s="74"/>
    </row>
  </sheetData>
  <sheetProtection sheet="1" objects="1" scenarios="1" formatCells="0" selectLockedCells="1"/>
  <mergeCells count="123">
    <mergeCell ref="U28:V28"/>
    <mergeCell ref="C29:D29"/>
    <mergeCell ref="E29:F29"/>
    <mergeCell ref="G29:H29"/>
    <mergeCell ref="H22:I22"/>
    <mergeCell ref="E27:N27"/>
    <mergeCell ref="J25:J26"/>
    <mergeCell ref="N25:N26"/>
    <mergeCell ref="A26:B27"/>
    <mergeCell ref="H26:I26"/>
    <mergeCell ref="E23:E24"/>
    <mergeCell ref="F23:F24"/>
    <mergeCell ref="U25:V25"/>
    <mergeCell ref="U26:V26"/>
    <mergeCell ref="U27:V27"/>
    <mergeCell ref="A28:H28"/>
    <mergeCell ref="G19:G20"/>
    <mergeCell ref="J19:J20"/>
    <mergeCell ref="A16:B17"/>
    <mergeCell ref="N19:N20"/>
    <mergeCell ref="A20:B21"/>
    <mergeCell ref="H20:I20"/>
    <mergeCell ref="E21:E22"/>
    <mergeCell ref="F21:F22"/>
    <mergeCell ref="G21:G22"/>
    <mergeCell ref="J21:J22"/>
    <mergeCell ref="A22:B23"/>
    <mergeCell ref="N21:N22"/>
    <mergeCell ref="G23:G24"/>
    <mergeCell ref="J23:J24"/>
    <mergeCell ref="N23:N24"/>
    <mergeCell ref="A24:B25"/>
    <mergeCell ref="H24:I24"/>
    <mergeCell ref="E25:E26"/>
    <mergeCell ref="F25:F26"/>
    <mergeCell ref="G25:G26"/>
    <mergeCell ref="T17:W17"/>
    <mergeCell ref="A12:B13"/>
    <mergeCell ref="A14:B15"/>
    <mergeCell ref="E13:E14"/>
    <mergeCell ref="F13:F14"/>
    <mergeCell ref="G13:G14"/>
    <mergeCell ref="J13:J14"/>
    <mergeCell ref="N13:N14"/>
    <mergeCell ref="H14:I14"/>
    <mergeCell ref="E15:E16"/>
    <mergeCell ref="F15:F16"/>
    <mergeCell ref="G15:G16"/>
    <mergeCell ref="J15:J16"/>
    <mergeCell ref="N15:N16"/>
    <mergeCell ref="H16:I16"/>
    <mergeCell ref="E17:E18"/>
    <mergeCell ref="F17:F18"/>
    <mergeCell ref="G17:G18"/>
    <mergeCell ref="J17:J18"/>
    <mergeCell ref="N17:N18"/>
    <mergeCell ref="A18:B19"/>
    <mergeCell ref="H18:I18"/>
    <mergeCell ref="E19:E20"/>
    <mergeCell ref="F19:F20"/>
    <mergeCell ref="A4:B5"/>
    <mergeCell ref="H4:I4"/>
    <mergeCell ref="E5:E6"/>
    <mergeCell ref="F5:F6"/>
    <mergeCell ref="G5:G6"/>
    <mergeCell ref="J5:J6"/>
    <mergeCell ref="N5:N6"/>
    <mergeCell ref="A6:B7"/>
    <mergeCell ref="L3:L4"/>
    <mergeCell ref="E7:E8"/>
    <mergeCell ref="F7:F8"/>
    <mergeCell ref="G7:G8"/>
    <mergeCell ref="J7:J8"/>
    <mergeCell ref="N7:N8"/>
    <mergeCell ref="A1:B3"/>
    <mergeCell ref="E1:E4"/>
    <mergeCell ref="A8:B9"/>
    <mergeCell ref="H8:I8"/>
    <mergeCell ref="F1:F4"/>
    <mergeCell ref="G1:G4"/>
    <mergeCell ref="H1:I1"/>
    <mergeCell ref="E9:E10"/>
    <mergeCell ref="F9:F10"/>
    <mergeCell ref="A10:B11"/>
    <mergeCell ref="E11:E12"/>
    <mergeCell ref="F11:F12"/>
    <mergeCell ref="G11:G12"/>
    <mergeCell ref="J11:J12"/>
    <mergeCell ref="N11:N12"/>
    <mergeCell ref="H12:I12"/>
    <mergeCell ref="H10:I10"/>
    <mergeCell ref="J9:J10"/>
    <mergeCell ref="G9:G10"/>
    <mergeCell ref="V9:W9"/>
    <mergeCell ref="T9:U9"/>
    <mergeCell ref="U1:V1"/>
    <mergeCell ref="L1:L2"/>
    <mergeCell ref="M1:M2"/>
    <mergeCell ref="N1:N4"/>
    <mergeCell ref="U2:V2"/>
    <mergeCell ref="U3:V3"/>
    <mergeCell ref="H2:H3"/>
    <mergeCell ref="I2:I3"/>
    <mergeCell ref="J2:J3"/>
    <mergeCell ref="K3:K4"/>
    <mergeCell ref="U4:V4"/>
    <mergeCell ref="M3:M4"/>
    <mergeCell ref="H6:I6"/>
    <mergeCell ref="U6:V6"/>
    <mergeCell ref="U7:V7"/>
    <mergeCell ref="U8:V8"/>
    <mergeCell ref="N9:N10"/>
    <mergeCell ref="U5:V5"/>
    <mergeCell ref="K1:K2"/>
    <mergeCell ref="U21:V21"/>
    <mergeCell ref="T19:U19"/>
    <mergeCell ref="V19:W19"/>
    <mergeCell ref="V18:W18"/>
    <mergeCell ref="T18:U18"/>
    <mergeCell ref="U20:V20"/>
    <mergeCell ref="U22:V22"/>
    <mergeCell ref="U23:V23"/>
    <mergeCell ref="U24:V24"/>
  </mergeCells>
  <phoneticPr fontId="6" type="noConversion"/>
  <printOptions verticalCentered="1"/>
  <pageMargins left="0.25" right="0.5" top="0.25" bottom="0.25" header="0" footer="0"/>
  <pageSetup scale="65" orientation="landscape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135"/>
  <sheetViews>
    <sheetView workbookViewId="0">
      <selection activeCell="K4" sqref="K4:K14"/>
    </sheetView>
  </sheetViews>
  <sheetFormatPr baseColWidth="10" defaultColWidth="7.6640625" defaultRowHeight="14" x14ac:dyDescent="0.2"/>
  <cols>
    <col min="1" max="1" width="3.1640625" style="30" customWidth="1"/>
    <col min="2" max="2" width="4.1640625" style="30" customWidth="1"/>
    <col min="3" max="3" width="10.83203125" style="30" customWidth="1"/>
    <col min="4" max="5" width="9.83203125" style="30" customWidth="1"/>
    <col min="6" max="6" width="10.83203125" style="30" customWidth="1"/>
    <col min="7" max="8" width="9" style="30" customWidth="1"/>
    <col min="9" max="9" width="11.33203125" style="30" customWidth="1"/>
    <col min="10" max="10" width="12.33203125" style="30" customWidth="1"/>
    <col min="11" max="14" width="7.6640625" style="30"/>
    <col min="15" max="28" width="7.6640625" style="56"/>
    <col min="29" max="16384" width="7.6640625" style="30"/>
  </cols>
  <sheetData>
    <row r="1" spans="1:13" ht="15" customHeight="1" thickBot="1" x14ac:dyDescent="0.25"/>
    <row r="2" spans="1:13" ht="15" customHeight="1" x14ac:dyDescent="0.2">
      <c r="A2" s="283" t="s">
        <v>96</v>
      </c>
      <c r="B2" s="316"/>
      <c r="C2" s="316"/>
      <c r="D2" s="316"/>
      <c r="E2" s="316"/>
      <c r="F2" s="316"/>
      <c r="G2" s="316"/>
      <c r="H2" s="316"/>
      <c r="I2" s="317"/>
      <c r="J2" s="283" t="s">
        <v>97</v>
      </c>
      <c r="K2" s="316"/>
      <c r="L2" s="316"/>
      <c r="M2" s="317"/>
    </row>
    <row r="3" spans="1:13" ht="15.75" customHeight="1" x14ac:dyDescent="0.2">
      <c r="A3" s="318"/>
      <c r="B3" s="319"/>
      <c r="C3" s="319"/>
      <c r="D3" s="319"/>
      <c r="E3" s="319"/>
      <c r="F3" s="319"/>
      <c r="G3" s="319"/>
      <c r="H3" s="319"/>
      <c r="I3" s="320"/>
      <c r="J3" s="318"/>
      <c r="K3" s="319"/>
      <c r="L3" s="319"/>
      <c r="M3" s="320"/>
    </row>
    <row r="4" spans="1:13" ht="16" customHeight="1" x14ac:dyDescent="0.2">
      <c r="A4" s="25" t="s">
        <v>98</v>
      </c>
      <c r="B4" s="26"/>
      <c r="C4" s="321" t="s">
        <v>99</v>
      </c>
      <c r="D4" s="321" t="s">
        <v>100</v>
      </c>
      <c r="E4" s="321" t="s">
        <v>101</v>
      </c>
      <c r="F4" s="324" t="s">
        <v>102</v>
      </c>
      <c r="G4" s="57" t="s">
        <v>103</v>
      </c>
      <c r="H4" s="37"/>
      <c r="I4" s="305" t="s">
        <v>104</v>
      </c>
      <c r="J4" s="27"/>
      <c r="K4" s="28" t="s">
        <v>105</v>
      </c>
      <c r="L4" s="28" t="s">
        <v>106</v>
      </c>
      <c r="M4" s="29" t="s">
        <v>107</v>
      </c>
    </row>
    <row r="5" spans="1:13" ht="16" customHeight="1" x14ac:dyDescent="0.2">
      <c r="A5" s="10"/>
      <c r="B5" s="11" t="s">
        <v>108</v>
      </c>
      <c r="C5" s="322"/>
      <c r="D5" s="322"/>
      <c r="E5" s="323"/>
      <c r="F5" s="323"/>
      <c r="G5" s="11" t="s">
        <v>109</v>
      </c>
      <c r="H5" s="11" t="s">
        <v>110</v>
      </c>
      <c r="I5" s="325"/>
      <c r="J5" s="30" t="s">
        <v>111</v>
      </c>
      <c r="K5" s="31" t="s">
        <v>13</v>
      </c>
      <c r="L5" s="31" t="s">
        <v>13</v>
      </c>
      <c r="M5" s="32" t="s">
        <v>13</v>
      </c>
    </row>
    <row r="6" spans="1:13" ht="16" customHeight="1" x14ac:dyDescent="0.2">
      <c r="A6" s="10"/>
      <c r="B6" s="11" t="s">
        <v>112</v>
      </c>
      <c r="C6" s="33"/>
      <c r="D6" s="33"/>
      <c r="E6" s="33"/>
      <c r="F6" s="33"/>
      <c r="G6" s="34"/>
      <c r="H6" s="35"/>
      <c r="I6" s="36"/>
      <c r="J6" s="53" t="s">
        <v>113</v>
      </c>
      <c r="K6" s="31" t="s">
        <v>13</v>
      </c>
      <c r="L6" s="31" t="s">
        <v>13</v>
      </c>
      <c r="M6" s="32" t="s">
        <v>13</v>
      </c>
    </row>
    <row r="7" spans="1:13" ht="16" customHeight="1" x14ac:dyDescent="0.2">
      <c r="A7" s="10"/>
      <c r="B7" s="11" t="s">
        <v>114</v>
      </c>
      <c r="C7" s="26"/>
      <c r="D7" s="26"/>
      <c r="E7" s="26"/>
      <c r="F7" s="26"/>
      <c r="G7" s="26"/>
      <c r="H7" s="37"/>
      <c r="I7" s="38"/>
      <c r="J7" s="30" t="s">
        <v>115</v>
      </c>
      <c r="K7" s="31" t="s">
        <v>13</v>
      </c>
      <c r="L7" s="31" t="s">
        <v>13</v>
      </c>
      <c r="M7" s="32" t="s">
        <v>13</v>
      </c>
    </row>
    <row r="8" spans="1:13" ht="16" customHeight="1" x14ac:dyDescent="0.2">
      <c r="A8" s="39" t="s">
        <v>116</v>
      </c>
      <c r="B8" s="40"/>
      <c r="C8" s="40"/>
      <c r="D8" s="40"/>
      <c r="E8" s="40"/>
      <c r="F8" s="40"/>
      <c r="G8" s="40"/>
      <c r="H8" s="40"/>
      <c r="I8" s="41"/>
      <c r="J8" s="30" t="s">
        <v>117</v>
      </c>
      <c r="K8" s="31" t="s">
        <v>13</v>
      </c>
      <c r="L8" s="31" t="s">
        <v>13</v>
      </c>
      <c r="M8" s="32" t="s">
        <v>13</v>
      </c>
    </row>
    <row r="9" spans="1:13" ht="16" customHeight="1" x14ac:dyDescent="0.2">
      <c r="A9" s="42"/>
      <c r="B9" s="13"/>
      <c r="C9" s="13"/>
      <c r="D9" s="13"/>
      <c r="E9" s="13"/>
      <c r="F9" s="13"/>
      <c r="G9" s="13"/>
      <c r="H9" s="13"/>
      <c r="I9" s="23"/>
      <c r="J9" s="30" t="s">
        <v>118</v>
      </c>
      <c r="K9" s="31" t="s">
        <v>13</v>
      </c>
      <c r="L9" s="31" t="s">
        <v>13</v>
      </c>
      <c r="M9" s="32" t="s">
        <v>13</v>
      </c>
    </row>
    <row r="10" spans="1:13" ht="16" customHeight="1" x14ac:dyDescent="0.2">
      <c r="A10" s="43"/>
      <c r="B10" s="44"/>
      <c r="C10" s="44"/>
      <c r="D10" s="44"/>
      <c r="E10" s="44"/>
      <c r="F10" s="44"/>
      <c r="G10" s="44"/>
      <c r="H10" s="44"/>
      <c r="I10" s="45"/>
      <c r="J10" s="30" t="s">
        <v>119</v>
      </c>
      <c r="K10" s="31" t="s">
        <v>13</v>
      </c>
      <c r="L10" s="31" t="s">
        <v>13</v>
      </c>
      <c r="M10" s="32" t="s">
        <v>13</v>
      </c>
    </row>
    <row r="11" spans="1:13" ht="16" customHeight="1" x14ac:dyDescent="0.2">
      <c r="A11" s="297" t="s">
        <v>120</v>
      </c>
      <c r="B11" s="298"/>
      <c r="C11" s="299"/>
      <c r="D11" s="58" t="s">
        <v>121</v>
      </c>
      <c r="E11" s="12"/>
      <c r="F11" s="46" t="s">
        <v>122</v>
      </c>
      <c r="G11" s="40"/>
      <c r="H11" s="40"/>
      <c r="I11" s="41"/>
      <c r="J11" s="30" t="s">
        <v>123</v>
      </c>
      <c r="K11" s="31" t="s">
        <v>13</v>
      </c>
      <c r="L11" s="31" t="s">
        <v>13</v>
      </c>
      <c r="M11" s="32" t="s">
        <v>13</v>
      </c>
    </row>
    <row r="12" spans="1:13" ht="16" customHeight="1" x14ac:dyDescent="0.2">
      <c r="A12" s="300"/>
      <c r="B12" s="301"/>
      <c r="C12" s="302"/>
      <c r="D12" s="34"/>
      <c r="E12" s="34"/>
      <c r="F12" s="47"/>
      <c r="G12" s="13"/>
      <c r="H12" s="13"/>
      <c r="I12" s="23"/>
      <c r="J12" s="42"/>
      <c r="K12" s="13"/>
      <c r="L12" s="13"/>
      <c r="M12" s="23"/>
    </row>
    <row r="13" spans="1:13" ht="16" customHeight="1" x14ac:dyDescent="0.2">
      <c r="A13" s="43"/>
      <c r="B13" s="44"/>
      <c r="C13" s="37"/>
      <c r="D13" s="26"/>
      <c r="E13" s="26"/>
      <c r="F13" s="48"/>
      <c r="G13" s="44"/>
      <c r="H13" s="44"/>
      <c r="I13" s="45"/>
      <c r="J13" s="30" t="s">
        <v>124</v>
      </c>
      <c r="K13" s="31" t="s">
        <v>13</v>
      </c>
      <c r="L13" s="31" t="s">
        <v>13</v>
      </c>
      <c r="M13" s="32" t="s">
        <v>13</v>
      </c>
    </row>
    <row r="14" spans="1:13" ht="16" customHeight="1" x14ac:dyDescent="0.2">
      <c r="A14" s="17" t="s">
        <v>125</v>
      </c>
      <c r="B14" s="18"/>
      <c r="C14" s="12"/>
      <c r="D14" s="59" t="s">
        <v>126</v>
      </c>
      <c r="E14" s="35"/>
      <c r="F14" s="303" t="s">
        <v>127</v>
      </c>
      <c r="G14" s="298"/>
      <c r="H14" s="299"/>
      <c r="I14" s="305" t="s">
        <v>128</v>
      </c>
      <c r="K14" s="31"/>
      <c r="L14" s="31"/>
      <c r="M14" s="49"/>
    </row>
    <row r="15" spans="1:13" ht="16" customHeight="1" x14ac:dyDescent="0.2">
      <c r="A15" s="27" t="s">
        <v>129</v>
      </c>
      <c r="B15" s="35"/>
      <c r="C15" s="34" t="s">
        <v>130</v>
      </c>
      <c r="D15" s="47"/>
      <c r="E15" s="50"/>
      <c r="F15" s="304"/>
      <c r="G15" s="301"/>
      <c r="H15" s="302"/>
      <c r="I15" s="306"/>
      <c r="J15" s="51" t="s">
        <v>131</v>
      </c>
      <c r="K15" s="307" t="s">
        <v>132</v>
      </c>
      <c r="L15" s="307"/>
      <c r="M15" s="309" t="s">
        <v>133</v>
      </c>
    </row>
    <row r="16" spans="1:13" ht="16" customHeight="1" thickBot="1" x14ac:dyDescent="0.25">
      <c r="A16" s="43"/>
      <c r="B16" s="37"/>
      <c r="C16" s="26"/>
      <c r="D16" s="48"/>
      <c r="E16" s="37"/>
      <c r="F16" s="48"/>
      <c r="G16" s="44"/>
      <c r="H16" s="37"/>
      <c r="I16" s="38"/>
      <c r="J16" s="52" t="s">
        <v>134</v>
      </c>
      <c r="K16" s="308"/>
      <c r="L16" s="308"/>
      <c r="M16" s="310"/>
    </row>
    <row r="17" spans="1:13" ht="16" customHeight="1" x14ac:dyDescent="0.2">
      <c r="A17" s="311" t="s">
        <v>135</v>
      </c>
      <c r="B17" s="312"/>
      <c r="C17" s="312"/>
      <c r="D17" s="40"/>
      <c r="E17" s="35"/>
      <c r="F17" s="313" t="s">
        <v>136</v>
      </c>
      <c r="G17" s="314"/>
      <c r="H17" s="314"/>
      <c r="I17" s="315"/>
      <c r="J17" s="283" t="s">
        <v>137</v>
      </c>
      <c r="K17" s="316"/>
      <c r="L17" s="316"/>
      <c r="M17" s="317"/>
    </row>
    <row r="18" spans="1:13" ht="16" customHeight="1" x14ac:dyDescent="0.2">
      <c r="A18" s="42"/>
      <c r="B18" s="13"/>
      <c r="C18" s="13"/>
      <c r="D18" s="13"/>
      <c r="E18" s="50"/>
      <c r="F18" s="48"/>
      <c r="G18" s="44"/>
      <c r="H18" s="44"/>
      <c r="I18" s="45"/>
      <c r="J18" s="318"/>
      <c r="K18" s="319"/>
      <c r="L18" s="319"/>
      <c r="M18" s="320"/>
    </row>
    <row r="19" spans="1:13" ht="16" customHeight="1" x14ac:dyDescent="0.2">
      <c r="A19" s="280" t="s">
        <v>138</v>
      </c>
      <c r="B19" s="281"/>
      <c r="C19" s="281"/>
      <c r="D19" s="281"/>
      <c r="E19" s="281"/>
      <c r="F19" s="281"/>
      <c r="G19" s="281"/>
      <c r="H19" s="281"/>
      <c r="I19" s="282"/>
      <c r="J19" s="42" t="s">
        <v>139</v>
      </c>
      <c r="K19" s="13"/>
      <c r="L19" s="13"/>
      <c r="M19" s="23"/>
    </row>
    <row r="20" spans="1:13" ht="16" customHeight="1" x14ac:dyDescent="0.2">
      <c r="A20" s="60" t="s">
        <v>141</v>
      </c>
      <c r="B20" s="40"/>
      <c r="C20" s="40"/>
      <c r="D20" s="40"/>
      <c r="E20" s="61" t="s">
        <v>142</v>
      </c>
      <c r="F20" s="40"/>
      <c r="G20" s="40"/>
      <c r="H20" s="61" t="s">
        <v>143</v>
      </c>
      <c r="I20" s="41"/>
      <c r="J20" s="42" t="s">
        <v>144</v>
      </c>
      <c r="K20" s="13"/>
      <c r="L20" s="13"/>
      <c r="M20" s="23"/>
    </row>
    <row r="21" spans="1:13" ht="16" customHeight="1" x14ac:dyDescent="0.2">
      <c r="A21" s="62" t="s">
        <v>145</v>
      </c>
      <c r="B21" s="13"/>
      <c r="C21" s="13"/>
      <c r="D21" s="13"/>
      <c r="E21" s="63" t="s">
        <v>146</v>
      </c>
      <c r="F21" s="13"/>
      <c r="G21" s="13"/>
      <c r="H21" s="63" t="s">
        <v>147</v>
      </c>
      <c r="I21" s="23"/>
      <c r="J21" s="42" t="s">
        <v>148</v>
      </c>
      <c r="K21" s="13"/>
      <c r="L21" s="13"/>
      <c r="M21" s="23"/>
    </row>
    <row r="22" spans="1:13" ht="16" customHeight="1" x14ac:dyDescent="0.2">
      <c r="A22" s="62" t="s">
        <v>149</v>
      </c>
      <c r="B22" s="13"/>
      <c r="C22" s="13"/>
      <c r="D22" s="13"/>
      <c r="E22" s="63" t="s">
        <v>150</v>
      </c>
      <c r="F22" s="13"/>
      <c r="G22" s="13"/>
      <c r="H22" s="63" t="s">
        <v>151</v>
      </c>
      <c r="I22" s="23"/>
      <c r="J22" s="42" t="s">
        <v>152</v>
      </c>
      <c r="K22" s="13"/>
      <c r="L22" s="13"/>
      <c r="M22" s="23"/>
    </row>
    <row r="23" spans="1:13" ht="16" customHeight="1" x14ac:dyDescent="0.2">
      <c r="A23" s="62" t="s">
        <v>153</v>
      </c>
      <c r="B23" s="13"/>
      <c r="C23" s="13"/>
      <c r="D23" s="13"/>
      <c r="E23" s="63" t="s">
        <v>154</v>
      </c>
      <c r="F23" s="13"/>
      <c r="G23" s="13"/>
      <c r="H23" s="63" t="s">
        <v>0</v>
      </c>
      <c r="I23" s="23"/>
      <c r="J23" s="42" t="s">
        <v>1</v>
      </c>
      <c r="K23" s="13"/>
      <c r="L23" s="13"/>
      <c r="M23" s="23"/>
    </row>
    <row r="24" spans="1:13" ht="16" customHeight="1" x14ac:dyDescent="0.2">
      <c r="A24" s="62" t="s">
        <v>2</v>
      </c>
      <c r="B24" s="13"/>
      <c r="C24" s="13"/>
      <c r="D24" s="13"/>
      <c r="E24" s="63" t="s">
        <v>3</v>
      </c>
      <c r="F24" s="13"/>
      <c r="G24" s="13"/>
      <c r="H24" s="63" t="s">
        <v>4</v>
      </c>
      <c r="I24" s="23"/>
      <c r="J24" s="42" t="s">
        <v>5</v>
      </c>
      <c r="K24" s="13"/>
      <c r="L24" s="13"/>
      <c r="M24" s="23"/>
    </row>
    <row r="25" spans="1:13" ht="16" customHeight="1" thickBot="1" x14ac:dyDescent="0.25">
      <c r="A25" s="62" t="s">
        <v>6</v>
      </c>
      <c r="B25" s="13"/>
      <c r="C25" s="13"/>
      <c r="D25" s="13"/>
      <c r="E25" s="63" t="s">
        <v>7</v>
      </c>
      <c r="F25" s="13"/>
      <c r="G25" s="13"/>
      <c r="H25" s="63" t="s">
        <v>8</v>
      </c>
      <c r="I25" s="23"/>
      <c r="J25" s="42" t="s">
        <v>9</v>
      </c>
      <c r="K25" s="13"/>
      <c r="L25" s="13"/>
      <c r="M25" s="23"/>
    </row>
    <row r="26" spans="1:13" ht="16" customHeight="1" x14ac:dyDescent="0.2">
      <c r="A26" s="283" t="s">
        <v>10</v>
      </c>
      <c r="B26" s="284"/>
      <c r="C26" s="284"/>
      <c r="D26" s="284"/>
      <c r="E26" s="284"/>
      <c r="F26" s="284"/>
      <c r="G26" s="284"/>
      <c r="H26" s="284"/>
      <c r="I26" s="284"/>
      <c r="J26" s="285"/>
      <c r="K26" s="283" t="s">
        <v>11</v>
      </c>
      <c r="L26" s="289"/>
      <c r="M26" s="290"/>
    </row>
    <row r="27" spans="1:13" ht="16" customHeight="1" x14ac:dyDescent="0.2">
      <c r="A27" s="286"/>
      <c r="B27" s="287"/>
      <c r="C27" s="287"/>
      <c r="D27" s="287"/>
      <c r="E27" s="287"/>
      <c r="F27" s="287"/>
      <c r="G27" s="287"/>
      <c r="H27" s="287"/>
      <c r="I27" s="287"/>
      <c r="J27" s="288"/>
      <c r="K27" s="291"/>
      <c r="L27" s="292"/>
      <c r="M27" s="293"/>
    </row>
    <row r="28" spans="1:13" ht="16" customHeight="1" x14ac:dyDescent="0.2">
      <c r="A28" s="42"/>
      <c r="B28" s="13"/>
      <c r="C28" s="13"/>
      <c r="D28" s="13"/>
      <c r="E28" s="13"/>
      <c r="F28" s="13"/>
      <c r="G28" s="13"/>
      <c r="H28" s="13"/>
      <c r="I28" s="13"/>
      <c r="J28" s="23"/>
      <c r="K28" s="64" t="s">
        <v>12</v>
      </c>
      <c r="L28" s="30" t="s">
        <v>13</v>
      </c>
      <c r="M28" s="23"/>
    </row>
    <row r="29" spans="1:13" ht="16" customHeight="1" x14ac:dyDescent="0.2">
      <c r="A29" s="42"/>
      <c r="B29" s="13"/>
      <c r="C29" s="13"/>
      <c r="D29" s="13"/>
      <c r="E29" s="13"/>
      <c r="F29" s="13"/>
      <c r="G29" s="13"/>
      <c r="H29" s="13"/>
      <c r="I29" s="13"/>
      <c r="J29" s="23"/>
      <c r="K29" s="64" t="s">
        <v>14</v>
      </c>
      <c r="L29" s="30" t="s">
        <v>13</v>
      </c>
      <c r="M29" s="23"/>
    </row>
    <row r="30" spans="1:13" ht="16" customHeight="1" x14ac:dyDescent="0.2">
      <c r="A30" s="42"/>
      <c r="B30" s="13"/>
      <c r="C30" s="13"/>
      <c r="D30" s="13"/>
      <c r="E30" s="13"/>
      <c r="F30" s="13"/>
      <c r="G30" s="13"/>
      <c r="H30" s="13"/>
      <c r="I30" s="13"/>
      <c r="J30" s="23"/>
      <c r="K30" s="54" t="s">
        <v>15</v>
      </c>
      <c r="L30" s="30" t="s">
        <v>13</v>
      </c>
      <c r="M30" s="23"/>
    </row>
    <row r="31" spans="1:13" ht="16" customHeight="1" x14ac:dyDescent="0.2">
      <c r="A31" s="42"/>
      <c r="B31" s="13"/>
      <c r="C31" s="13"/>
      <c r="D31" s="13"/>
      <c r="E31" s="13"/>
      <c r="F31" s="13"/>
      <c r="G31" s="13"/>
      <c r="H31" s="13"/>
      <c r="I31" s="13"/>
      <c r="J31" s="23"/>
      <c r="K31" s="54" t="s">
        <v>16</v>
      </c>
      <c r="L31" s="30" t="s">
        <v>13</v>
      </c>
      <c r="M31" s="23"/>
    </row>
    <row r="32" spans="1:13" ht="16" customHeight="1" x14ac:dyDescent="0.2">
      <c r="A32" s="42"/>
      <c r="B32" s="13"/>
      <c r="C32" s="13"/>
      <c r="D32" s="13"/>
      <c r="E32" s="13"/>
      <c r="F32" s="13"/>
      <c r="G32" s="13"/>
      <c r="H32" s="13"/>
      <c r="I32" s="13"/>
      <c r="J32" s="23"/>
      <c r="K32" s="54" t="s">
        <v>17</v>
      </c>
      <c r="L32" s="30" t="s">
        <v>13</v>
      </c>
      <c r="M32" s="23"/>
    </row>
    <row r="33" spans="1:28" ht="16" customHeight="1" x14ac:dyDescent="0.2">
      <c r="A33" s="42"/>
      <c r="B33" s="13"/>
      <c r="C33" s="13"/>
      <c r="D33" s="13"/>
      <c r="E33" s="13"/>
      <c r="F33" s="13"/>
      <c r="G33" s="13"/>
      <c r="H33" s="13"/>
      <c r="I33" s="13"/>
      <c r="J33" s="23"/>
      <c r="K33" s="54" t="s">
        <v>18</v>
      </c>
      <c r="L33" s="30" t="s">
        <v>13</v>
      </c>
      <c r="M33" s="23"/>
    </row>
    <row r="34" spans="1:28" ht="16" customHeight="1" x14ac:dyDescent="0.2">
      <c r="A34" s="42"/>
      <c r="B34" s="13"/>
      <c r="C34" s="13"/>
      <c r="E34" s="13"/>
      <c r="F34" s="13"/>
      <c r="G34" s="13"/>
      <c r="H34" s="13"/>
      <c r="I34" s="13"/>
      <c r="J34" s="23"/>
      <c r="K34" s="54" t="s">
        <v>19</v>
      </c>
      <c r="L34" s="30" t="s">
        <v>13</v>
      </c>
      <c r="M34" s="23"/>
    </row>
    <row r="35" spans="1:28" ht="16" customHeight="1" x14ac:dyDescent="0.2">
      <c r="A35" s="42"/>
      <c r="B35" s="13"/>
      <c r="F35" s="13"/>
      <c r="G35" s="13"/>
      <c r="H35" s="13"/>
      <c r="I35" s="13"/>
      <c r="J35" s="23"/>
      <c r="K35" s="54" t="s">
        <v>20</v>
      </c>
      <c r="L35" s="30" t="s">
        <v>13</v>
      </c>
      <c r="M35" s="23"/>
    </row>
    <row r="36" spans="1:28" ht="16" customHeight="1" x14ac:dyDescent="0.2">
      <c r="A36" s="42"/>
      <c r="B36" s="13"/>
      <c r="C36" s="13"/>
      <c r="D36" s="13"/>
      <c r="E36" s="13"/>
      <c r="F36" s="13"/>
      <c r="G36" s="13"/>
      <c r="H36" s="13"/>
      <c r="I36" s="13"/>
      <c r="J36" s="23"/>
      <c r="K36" s="54" t="s">
        <v>21</v>
      </c>
      <c r="L36" s="13" t="s">
        <v>13</v>
      </c>
      <c r="M36" s="65"/>
    </row>
    <row r="37" spans="1:28" ht="16" customHeight="1" thickBot="1" x14ac:dyDescent="0.25">
      <c r="A37" s="55"/>
      <c r="B37" s="22"/>
      <c r="C37" s="22"/>
      <c r="D37" s="22"/>
      <c r="E37" s="22"/>
      <c r="F37" s="22"/>
      <c r="G37" s="22"/>
      <c r="H37" s="22"/>
      <c r="I37" s="22"/>
      <c r="J37" s="24"/>
      <c r="K37" s="294"/>
      <c r="L37" s="295"/>
      <c r="M37" s="296"/>
    </row>
    <row r="38" spans="1:28" ht="16" customHeight="1" x14ac:dyDescent="0.2"/>
    <row r="39" spans="1:28" s="13" customFormat="1" ht="16" customHeight="1" x14ac:dyDescent="0.2">
      <c r="A39" s="66"/>
      <c r="B39" s="66"/>
      <c r="C39" s="66"/>
      <c r="D39" s="66"/>
      <c r="E39" s="66"/>
      <c r="F39" s="66"/>
      <c r="G39" s="66"/>
      <c r="H39" s="66"/>
      <c r="I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</row>
    <row r="40" spans="1:28" s="13" customFormat="1" ht="16" customHeight="1" x14ac:dyDescent="0.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</row>
    <row r="41" spans="1:28" s="13" customFormat="1" ht="16" customHeight="1" x14ac:dyDescent="0.2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</row>
    <row r="42" spans="1:28" s="13" customFormat="1" ht="16" customHeight="1" x14ac:dyDescent="0.2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</row>
    <row r="43" spans="1:28" s="13" customFormat="1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</row>
    <row r="44" spans="1:28" s="13" customFormat="1" x14ac:dyDescent="0.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</row>
    <row r="45" spans="1:28" s="13" customFormat="1" x14ac:dyDescent="0.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</row>
    <row r="46" spans="1:28" s="13" customFormat="1" x14ac:dyDescent="0.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</row>
    <row r="47" spans="1:28" s="13" customFormat="1" x14ac:dyDescent="0.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</row>
    <row r="48" spans="1:28" s="13" customFormat="1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</row>
    <row r="49" spans="1:28" s="13" customFormat="1" x14ac:dyDescent="0.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</row>
    <row r="50" spans="1:28" s="13" customFormat="1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</row>
    <row r="51" spans="1:28" s="13" customFormat="1" x14ac:dyDescent="0.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</row>
    <row r="52" spans="1:28" s="13" customFormat="1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</row>
    <row r="53" spans="1:28" s="13" customFormat="1" x14ac:dyDescent="0.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</row>
    <row r="54" spans="1:28" s="13" customFormat="1" x14ac:dyDescent="0.2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</row>
    <row r="55" spans="1:28" s="13" customFormat="1" x14ac:dyDescent="0.2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</row>
    <row r="56" spans="1:28" s="13" customFormat="1" x14ac:dyDescent="0.2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</row>
    <row r="57" spans="1:28" s="13" customFormat="1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</row>
    <row r="58" spans="1:28" s="13" customFormat="1" x14ac:dyDescent="0.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</row>
    <row r="59" spans="1:28" s="13" customFormat="1" x14ac:dyDescent="0.2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</row>
    <row r="60" spans="1:28" s="13" customFormat="1" x14ac:dyDescent="0.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</row>
    <row r="61" spans="1:28" s="13" customFormat="1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</row>
    <row r="62" spans="1:28" s="13" customFormat="1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</row>
    <row r="63" spans="1:28" s="13" customFormat="1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</row>
    <row r="64" spans="1:28" s="13" customFormat="1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</row>
    <row r="65" spans="1:28" s="13" customForma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</row>
    <row r="66" spans="1:28" s="13" customForma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</row>
    <row r="67" spans="1:28" s="13" customFormat="1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</row>
    <row r="68" spans="1:28" s="13" customFormat="1" x14ac:dyDescent="0.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</row>
    <row r="69" spans="1:28" s="13" customFormat="1" x14ac:dyDescent="0.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</row>
    <row r="70" spans="1:28" s="13" customFormat="1" x14ac:dyDescent="0.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</row>
    <row r="71" spans="1:28" s="13" customFormat="1" x14ac:dyDescent="0.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</row>
    <row r="72" spans="1:28" s="13" customFormat="1" x14ac:dyDescent="0.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</row>
    <row r="73" spans="1:28" s="13" customFormat="1" x14ac:dyDescent="0.2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</row>
    <row r="74" spans="1:28" s="13" customFormat="1" x14ac:dyDescent="0.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</row>
    <row r="75" spans="1:28" s="13" customFormat="1" x14ac:dyDescent="0.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</row>
    <row r="76" spans="1:28" s="13" customFormat="1" x14ac:dyDescent="0.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</row>
    <row r="77" spans="1:28" s="13" customFormat="1" x14ac:dyDescent="0.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</row>
    <row r="78" spans="1:28" s="13" customFormat="1" x14ac:dyDescent="0.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</row>
    <row r="79" spans="1:28" s="13" customFormat="1" x14ac:dyDescent="0.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</row>
    <row r="80" spans="1:28" s="13" customFormat="1" x14ac:dyDescent="0.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</row>
    <row r="81" spans="1:28" s="13" customFormat="1" x14ac:dyDescent="0.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</row>
    <row r="82" spans="1:28" s="13" customFormat="1" x14ac:dyDescent="0.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</row>
    <row r="83" spans="1:28" s="13" customFormat="1" x14ac:dyDescent="0.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</row>
    <row r="84" spans="1:28" s="13" customFormat="1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</row>
    <row r="85" spans="1:28" s="13" customFormat="1" x14ac:dyDescent="0.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</row>
    <row r="86" spans="1:28" s="13" customFormat="1" x14ac:dyDescent="0.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</row>
    <row r="87" spans="1:28" s="13" customFormat="1" x14ac:dyDescent="0.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</row>
    <row r="88" spans="1:28" s="13" customFormat="1" x14ac:dyDescent="0.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</row>
    <row r="89" spans="1:28" s="13" customFormat="1" x14ac:dyDescent="0.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</row>
    <row r="90" spans="1:28" s="13" customFormat="1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</row>
    <row r="91" spans="1:28" s="13" customFormat="1" x14ac:dyDescent="0.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</row>
    <row r="92" spans="1:28" s="13" customFormat="1" x14ac:dyDescent="0.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</row>
    <row r="93" spans="1:28" s="13" customFormat="1" x14ac:dyDescent="0.2">
      <c r="A93" s="66"/>
      <c r="B93" s="66"/>
      <c r="J93" s="66"/>
      <c r="K93" s="66"/>
      <c r="L93" s="66"/>
      <c r="M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</row>
    <row r="94" spans="1:28" s="13" customFormat="1" x14ac:dyDescent="0.2">
      <c r="A94" s="66"/>
      <c r="B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</row>
    <row r="95" spans="1:28" s="13" customFormat="1" x14ac:dyDescent="0.2">
      <c r="A95" s="66"/>
      <c r="B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</row>
    <row r="96" spans="1:28" s="13" customFormat="1" x14ac:dyDescent="0.2">
      <c r="A96" s="66"/>
      <c r="B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</row>
    <row r="97" spans="1:28" s="13" customFormat="1" x14ac:dyDescent="0.2">
      <c r="A97" s="66"/>
      <c r="B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</row>
    <row r="98" spans="1:28" s="13" customFormat="1" x14ac:dyDescent="0.2">
      <c r="A98" s="66"/>
      <c r="B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</row>
    <row r="99" spans="1:28" s="13" customFormat="1" x14ac:dyDescent="0.2">
      <c r="A99" s="66"/>
      <c r="B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</row>
    <row r="100" spans="1:28" s="13" customFormat="1" x14ac:dyDescent="0.2">
      <c r="A100" s="66"/>
      <c r="B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</row>
    <row r="101" spans="1:28" s="13" customFormat="1" x14ac:dyDescent="0.2">
      <c r="A101" s="66"/>
      <c r="B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</row>
    <row r="102" spans="1:28" s="13" customFormat="1" x14ac:dyDescent="0.2">
      <c r="A102" s="66"/>
      <c r="B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</row>
    <row r="103" spans="1:28" s="13" customFormat="1" x14ac:dyDescent="0.2">
      <c r="A103" s="66"/>
      <c r="B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</row>
    <row r="104" spans="1:28" s="13" customFormat="1" x14ac:dyDescent="0.2">
      <c r="A104" s="66"/>
      <c r="B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</row>
    <row r="105" spans="1:28" s="13" customFormat="1" x14ac:dyDescent="0.2">
      <c r="A105" s="66"/>
      <c r="B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</row>
    <row r="106" spans="1:28" s="13" customFormat="1" x14ac:dyDescent="0.2">
      <c r="A106" s="66"/>
      <c r="B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</row>
    <row r="107" spans="1:28" s="13" customFormat="1" x14ac:dyDescent="0.2">
      <c r="A107" s="66"/>
      <c r="B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</row>
    <row r="108" spans="1:28" s="13" customFormat="1" x14ac:dyDescent="0.2">
      <c r="A108" s="66"/>
      <c r="B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</row>
    <row r="109" spans="1:28" s="13" customFormat="1" x14ac:dyDescent="0.2">
      <c r="A109" s="66"/>
      <c r="B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</row>
    <row r="110" spans="1:28" s="13" customFormat="1" x14ac:dyDescent="0.2">
      <c r="A110" s="66"/>
      <c r="B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</row>
    <row r="111" spans="1:28" s="13" customFormat="1" x14ac:dyDescent="0.2">
      <c r="A111" s="66"/>
      <c r="B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</row>
    <row r="112" spans="1:28" s="13" customFormat="1" x14ac:dyDescent="0.2">
      <c r="A112" s="66"/>
      <c r="B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</row>
    <row r="113" spans="1:28" s="13" customFormat="1" x14ac:dyDescent="0.2">
      <c r="A113" s="66"/>
      <c r="B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</row>
    <row r="114" spans="1:28" s="13" customFormat="1" x14ac:dyDescent="0.2">
      <c r="A114" s="66"/>
      <c r="B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</row>
    <row r="115" spans="1:28" s="13" customFormat="1" x14ac:dyDescent="0.2">
      <c r="A115" s="66"/>
      <c r="B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</row>
    <row r="116" spans="1:28" s="13" customFormat="1" x14ac:dyDescent="0.2">
      <c r="A116" s="66"/>
      <c r="B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</row>
    <row r="117" spans="1:28" s="13" customFormat="1" x14ac:dyDescent="0.2">
      <c r="A117" s="66"/>
      <c r="B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</row>
    <row r="118" spans="1:28" s="13" customFormat="1" x14ac:dyDescent="0.2">
      <c r="A118" s="66"/>
      <c r="B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</row>
    <row r="119" spans="1:28" s="13" customFormat="1" x14ac:dyDescent="0.2">
      <c r="A119" s="66"/>
      <c r="B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</row>
    <row r="120" spans="1:28" s="13" customFormat="1" x14ac:dyDescent="0.2">
      <c r="A120" s="66"/>
      <c r="B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</row>
    <row r="121" spans="1:28" s="13" customFormat="1" x14ac:dyDescent="0.2">
      <c r="A121" s="66"/>
      <c r="B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</row>
    <row r="122" spans="1:28" s="13" customFormat="1" x14ac:dyDescent="0.2">
      <c r="A122" s="66"/>
      <c r="B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</row>
    <row r="123" spans="1:28" s="13" customFormat="1" x14ac:dyDescent="0.2">
      <c r="A123" s="66"/>
      <c r="B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</row>
    <row r="124" spans="1:28" s="13" customFormat="1" x14ac:dyDescent="0.2">
      <c r="A124" s="66"/>
      <c r="B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</row>
    <row r="125" spans="1:28" s="13" customFormat="1" x14ac:dyDescent="0.2">
      <c r="A125" s="66"/>
      <c r="B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</row>
    <row r="126" spans="1:28" s="13" customFormat="1" x14ac:dyDescent="0.2">
      <c r="A126" s="66"/>
      <c r="B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</row>
    <row r="127" spans="1:28" s="13" customFormat="1" x14ac:dyDescent="0.2">
      <c r="A127" s="66"/>
      <c r="B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</row>
    <row r="128" spans="1:28" s="13" customFormat="1" x14ac:dyDescent="0.2">
      <c r="A128" s="66"/>
      <c r="B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</row>
    <row r="129" spans="1:28" s="13" customFormat="1" x14ac:dyDescent="0.2">
      <c r="A129" s="66"/>
      <c r="B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</row>
    <row r="130" spans="1:28" s="13" customFormat="1" x14ac:dyDescent="0.2">
      <c r="A130" s="66"/>
      <c r="B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</row>
    <row r="131" spans="1:28" s="13" customFormat="1" x14ac:dyDescent="0.2">
      <c r="A131" s="66"/>
      <c r="B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</row>
    <row r="132" spans="1:28" s="13" customFormat="1" x14ac:dyDescent="0.2">
      <c r="A132" s="66"/>
      <c r="B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</row>
    <row r="133" spans="1:28" s="13" customFormat="1" x14ac:dyDescent="0.2">
      <c r="A133" s="66"/>
      <c r="B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</row>
    <row r="134" spans="1:28" s="13" customFormat="1" x14ac:dyDescent="0.2"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</row>
    <row r="135" spans="1:28" s="13" customFormat="1" x14ac:dyDescent="0.2"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</row>
  </sheetData>
  <mergeCells count="19">
    <mergeCell ref="A2:I3"/>
    <mergeCell ref="J2:M3"/>
    <mergeCell ref="C4:C5"/>
    <mergeCell ref="D4:D5"/>
    <mergeCell ref="E4:E5"/>
    <mergeCell ref="F4:F5"/>
    <mergeCell ref="I4:I5"/>
    <mergeCell ref="A19:I19"/>
    <mergeCell ref="A26:J27"/>
    <mergeCell ref="K26:M27"/>
    <mergeCell ref="K37:M37"/>
    <mergeCell ref="A11:C12"/>
    <mergeCell ref="F14:H15"/>
    <mergeCell ref="I14:I15"/>
    <mergeCell ref="K15:L16"/>
    <mergeCell ref="M15:M16"/>
    <mergeCell ref="A17:C17"/>
    <mergeCell ref="F17:I17"/>
    <mergeCell ref="J17:M18"/>
  </mergeCells>
  <phoneticPr fontId="6" type="noConversion"/>
  <pageMargins left="0.25" right="0.25" top="0.25" bottom="0.25" header="0" footer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Flight plan</vt:lpstr>
      <vt:lpstr>Wt Bal V Speed</vt:lpstr>
    </vt:vector>
  </TitlesOfParts>
  <Company>Prylis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Powell</dc:creator>
  <cp:lastModifiedBy>Microsoft Office User</cp:lastModifiedBy>
  <cp:lastPrinted>2017-02-13T18:43:49Z</cp:lastPrinted>
  <dcterms:created xsi:type="dcterms:W3CDTF">2010-03-08T00:35:05Z</dcterms:created>
  <dcterms:modified xsi:type="dcterms:W3CDTF">2017-09-20T17:24:42Z</dcterms:modified>
</cp:coreProperties>
</file>